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xr:revisionPtr revIDLastSave="0" documentId="13_ncr:1_{061345CE-7E58-4675-8EAD-BDA3F2D504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  <externalReference r:id="rId18"/>
    <externalReference r:id="rId19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81029"/>
</workbook>
</file>

<file path=xl/calcChain.xml><?xml version="1.0" encoding="utf-8"?>
<calcChain xmlns="http://schemas.openxmlformats.org/spreadsheetml/2006/main">
  <c r="A30" i="9" l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V10" i="1" l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9" i="1"/>
  <c r="V8" i="1"/>
  <c r="U8" i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4" i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O87" i="1"/>
  <c r="M87" i="1"/>
  <c r="O86" i="1"/>
  <c r="M86" i="1"/>
  <c r="O85" i="1"/>
  <c r="M85" i="1"/>
  <c r="O84" i="1"/>
  <c r="M84" i="1"/>
  <c r="O83" i="1"/>
  <c r="M83" i="1"/>
  <c r="O82" i="1"/>
  <c r="M82" i="1"/>
  <c r="O81" i="1"/>
  <c r="M81" i="1"/>
  <c r="O80" i="1"/>
  <c r="M80" i="1"/>
  <c r="O79" i="1"/>
  <c r="M79" i="1"/>
  <c r="O78" i="1"/>
  <c r="M78" i="1"/>
  <c r="O77" i="1"/>
  <c r="M77" i="1"/>
  <c r="O76" i="1"/>
  <c r="M76" i="1"/>
  <c r="O75" i="1"/>
  <c r="M75" i="1"/>
  <c r="O74" i="1"/>
  <c r="M74" i="1"/>
  <c r="O73" i="1"/>
  <c r="M73" i="1"/>
  <c r="O72" i="1"/>
  <c r="M72" i="1"/>
  <c r="O71" i="1"/>
  <c r="M71" i="1"/>
  <c r="O70" i="1"/>
  <c r="M70" i="1"/>
  <c r="O69" i="1"/>
  <c r="M69" i="1"/>
  <c r="O68" i="1"/>
  <c r="M68" i="1"/>
  <c r="O67" i="1"/>
  <c r="M67" i="1"/>
  <c r="O66" i="1"/>
  <c r="M66" i="1"/>
  <c r="O65" i="1"/>
  <c r="M65" i="1"/>
  <c r="O64" i="1"/>
  <c r="M64" i="1"/>
  <c r="O63" i="1"/>
  <c r="M63" i="1"/>
  <c r="O62" i="1"/>
  <c r="M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/>
  <c r="M53" i="1"/>
  <c r="O52" i="1"/>
  <c r="M52" i="1"/>
  <c r="O51" i="1"/>
  <c r="M51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G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8" i="1"/>
  <c r="M8" i="1"/>
</calcChain>
</file>

<file path=xl/sharedStrings.xml><?xml version="1.0" encoding="utf-8"?>
<sst xmlns="http://schemas.openxmlformats.org/spreadsheetml/2006/main" count="1749" uniqueCount="533">
  <si>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</si>
  <si>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</si>
  <si>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</si>
  <si>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</si>
  <si>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</si>
  <si>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</si>
  <si>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</si>
  <si>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</si>
  <si>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</si>
  <si>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</si>
  <si>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</si>
  <si>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</si>
  <si>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</si>
  <si>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</si>
  <si>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</si>
  <si>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</si>
  <si>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</si>
  <si>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</si>
  <si>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</si>
  <si>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</si>
  <si>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</si>
  <si>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</si>
  <si>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</si>
  <si>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</si>
  <si>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</si>
  <si>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</si>
  <si>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</si>
  <si>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</si>
  <si>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</si>
  <si>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</si>
  <si>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</si>
  <si>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</si>
  <si>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</si>
  <si>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</si>
  <si>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</si>
  <si>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</si>
  <si>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</si>
  <si>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</si>
  <si>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</si>
  <si>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</si>
  <si>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</si>
  <si>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</si>
  <si>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</si>
  <si>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</si>
  <si>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</si>
  <si>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</si>
  <si>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</si>
  <si>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</si>
  <si>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</si>
  <si>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</si>
  <si>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</si>
  <si>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</si>
  <si>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</si>
  <si>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</si>
  <si>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</si>
  <si>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</si>
  <si>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</si>
  <si>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</si>
  <si>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</si>
  <si>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</si>
  <si>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</si>
  <si>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</si>
  <si>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</si>
  <si>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</si>
  <si>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</si>
  <si>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</si>
  <si>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</si>
  <si>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</si>
  <si>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</si>
  <si>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</si>
  <si>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</si>
  <si>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</si>
  <si>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</si>
  <si>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</si>
  <si>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</si>
  <si>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</si>
  <si>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</si>
  <si>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</si>
  <si>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</si>
  <si>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</si>
  <si>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</si>
  <si>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</si>
  <si>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</si>
  <si>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</si>
  <si>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</si>
  <si>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</si>
  <si>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</si>
  <si>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</si>
  <si>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</si>
  <si>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</si>
  <si>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</si>
  <si>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</si>
  <si>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</si>
  <si>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</si>
  <si>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</si>
  <si>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</si>
  <si>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</si>
  <si>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</si>
  <si>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</si>
  <si>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</si>
  <si>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</si>
  <si>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</si>
  <si>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</si>
  <si>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</si>
  <si>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</si>
  <si>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</si>
  <si>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</si>
  <si>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</si>
  <si>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</si>
  <si>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</si>
  <si>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</si>
  <si>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</si>
  <si>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</si>
  <si>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</si>
  <si>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</si>
  <si>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</si>
  <si>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</si>
  <si>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</si>
  <si>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</si>
  <si>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</si>
  <si>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</si>
  <si>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</si>
  <si>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</si>
  <si>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</si>
  <si>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</si>
  <si>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</si>
  <si>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</si>
  <si>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</si>
  <si>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</si>
  <si>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</si>
  <si>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</si>
  <si>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</si>
  <si>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</si>
  <si>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</si>
  <si>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</si>
  <si>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</si>
  <si>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</si>
  <si>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</si>
  <si>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</si>
  <si>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</si>
  <si>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</si>
  <si>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</si>
  <si>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</si>
  <si>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</si>
  <si>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</si>
  <si>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</si>
  <si>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</si>
  <si>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</si>
  <si>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</si>
  <si>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</si>
  <si>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</si>
  <si>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</si>
  <si>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</si>
  <si>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</si>
  <si>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</si>
  <si>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</si>
  <si>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</si>
  <si>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</si>
  <si>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</si>
  <si>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</si>
  <si>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</si>
  <si>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</si>
  <si>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</si>
  <si>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</si>
  <si>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</si>
  <si>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</si>
  <si>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</si>
  <si>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</si>
  <si>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</si>
  <si>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</si>
  <si>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</si>
  <si>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</si>
  <si>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</si>
  <si>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</si>
  <si>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</si>
  <si>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</si>
  <si>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</si>
  <si>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</si>
  <si>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</si>
  <si>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</si>
  <si>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</si>
  <si>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</si>
  <si>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</si>
  <si>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</si>
  <si>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</si>
  <si>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</si>
  <si>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</si>
  <si>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</si>
  <si>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</si>
  <si>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</si>
  <si>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</si>
  <si>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</si>
  <si>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</si>
  <si>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</si>
  <si>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</si>
  <si>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</si>
  <si>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</si>
  <si>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</si>
  <si>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</si>
  <si>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</si>
  <si>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</si>
  <si>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</si>
  <si>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</si>
  <si>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</si>
  <si>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</si>
  <si>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</si>
  <si>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</si>
  <si>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</si>
  <si>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</si>
  <si>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</si>
  <si>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</si>
  <si>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</si>
  <si>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</si>
  <si>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</si>
  <si>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Direccion de Administración y Finanzas</t>
  </si>
  <si>
    <t>Pesos</t>
  </si>
  <si>
    <t>Farfan</t>
  </si>
  <si>
    <t xml:space="preserve">Robles </t>
  </si>
  <si>
    <t>Oliver</t>
  </si>
  <si>
    <t>Académica</t>
  </si>
  <si>
    <t>Docente</t>
  </si>
  <si>
    <t>DOC46</t>
  </si>
  <si>
    <t>Peralta</t>
  </si>
  <si>
    <t>Manriquez</t>
  </si>
  <si>
    <t>Valdez</t>
  </si>
  <si>
    <t>Fernandez</t>
  </si>
  <si>
    <t>Romel</t>
  </si>
  <si>
    <t>DOC44</t>
  </si>
  <si>
    <t>Dominguez</t>
  </si>
  <si>
    <t>Mejia</t>
  </si>
  <si>
    <t>Edith</t>
  </si>
  <si>
    <t>DOC43</t>
  </si>
  <si>
    <t>Meza</t>
  </si>
  <si>
    <t>Muñoz</t>
  </si>
  <si>
    <t>Elyde Itzayara</t>
  </si>
  <si>
    <t>DOC42</t>
  </si>
  <si>
    <t>Lucero</t>
  </si>
  <si>
    <t>Arreola</t>
  </si>
  <si>
    <t>Ana patricia</t>
  </si>
  <si>
    <t>DOC41</t>
  </si>
  <si>
    <t>Gonzalez</t>
  </si>
  <si>
    <t>Puente</t>
  </si>
  <si>
    <t>Gabriel Francisco Reneiro</t>
  </si>
  <si>
    <t>DOC40</t>
  </si>
  <si>
    <t>Lara</t>
  </si>
  <si>
    <t>Camacho</t>
  </si>
  <si>
    <t>Magaly</t>
  </si>
  <si>
    <t>DOC39</t>
  </si>
  <si>
    <t>Lugo</t>
  </si>
  <si>
    <t>Soto</t>
  </si>
  <si>
    <t>Rey Petronilo</t>
  </si>
  <si>
    <t>DOC38</t>
  </si>
  <si>
    <t>Sotelo</t>
  </si>
  <si>
    <t>Abreu</t>
  </si>
  <si>
    <t>Aurora</t>
  </si>
  <si>
    <t>DOC37</t>
  </si>
  <si>
    <t>Reyes</t>
  </si>
  <si>
    <t>Angeles</t>
  </si>
  <si>
    <t>Teresita Del Carmen</t>
  </si>
  <si>
    <t>DOC36</t>
  </si>
  <si>
    <t>Rodriguez</t>
  </si>
  <si>
    <t>Sanchez</t>
  </si>
  <si>
    <t>Zapata</t>
  </si>
  <si>
    <t>Sara</t>
  </si>
  <si>
    <t>DOC34</t>
  </si>
  <si>
    <t>Buelna</t>
  </si>
  <si>
    <t>Fierro</t>
  </si>
  <si>
    <t>Gabriela Eugenia</t>
  </si>
  <si>
    <t>DOC33</t>
  </si>
  <si>
    <t xml:space="preserve">Barron </t>
  </si>
  <si>
    <t>Itzyin Itzel</t>
  </si>
  <si>
    <t>DOC32</t>
  </si>
  <si>
    <t>Aldana</t>
  </si>
  <si>
    <t>Toyes</t>
  </si>
  <si>
    <t>Jossue Salvador</t>
  </si>
  <si>
    <t>DOC31</t>
  </si>
  <si>
    <t>Roldan</t>
  </si>
  <si>
    <t>Juan Carlos</t>
  </si>
  <si>
    <t>DOC30</t>
  </si>
  <si>
    <t>Salazar</t>
  </si>
  <si>
    <t>Villavivencio</t>
  </si>
  <si>
    <t>Vania Alejandra</t>
  </si>
  <si>
    <t>DOC29</t>
  </si>
  <si>
    <t>Ramirez</t>
  </si>
  <si>
    <t>Chacon</t>
  </si>
  <si>
    <t>Erick Cesar</t>
  </si>
  <si>
    <t>DOC28</t>
  </si>
  <si>
    <t>Murillo</t>
  </si>
  <si>
    <t xml:space="preserve">Lopez </t>
  </si>
  <si>
    <t>Martha Patrcia</t>
  </si>
  <si>
    <t>DOC27</t>
  </si>
  <si>
    <t>Higuera</t>
  </si>
  <si>
    <t xml:space="preserve">Lourdes </t>
  </si>
  <si>
    <t>DOC26</t>
  </si>
  <si>
    <t>Morales</t>
  </si>
  <si>
    <t>Hernandez</t>
  </si>
  <si>
    <t>Pablo</t>
  </si>
  <si>
    <t>DOC25</t>
  </si>
  <si>
    <t>Arenas</t>
  </si>
  <si>
    <t>Pedrin</t>
  </si>
  <si>
    <t>Abraham Antonio</t>
  </si>
  <si>
    <t>DOC24</t>
  </si>
  <si>
    <t>Aguirre</t>
  </si>
  <si>
    <t>Eldy Lucia</t>
  </si>
  <si>
    <t>DOC23</t>
  </si>
  <si>
    <t>Dosamantes</t>
  </si>
  <si>
    <t>Carlos</t>
  </si>
  <si>
    <t>DOC22</t>
  </si>
  <si>
    <t>Amador</t>
  </si>
  <si>
    <t xml:space="preserve">Savin </t>
  </si>
  <si>
    <t>Macario</t>
  </si>
  <si>
    <t>DOC21</t>
  </si>
  <si>
    <t>Paz Rubio</t>
  </si>
  <si>
    <t>Aida</t>
  </si>
  <si>
    <t>DOC20</t>
  </si>
  <si>
    <t>Aleman</t>
  </si>
  <si>
    <t>Gerardo</t>
  </si>
  <si>
    <t>Rene Ricardo</t>
  </si>
  <si>
    <t>DOC19</t>
  </si>
  <si>
    <t>Pfennig</t>
  </si>
  <si>
    <t>Molina</t>
  </si>
  <si>
    <t>Pedro Daniel</t>
  </si>
  <si>
    <t>DOC18</t>
  </si>
  <si>
    <t>Sepulveda</t>
  </si>
  <si>
    <t>Garza</t>
  </si>
  <si>
    <t>Liza</t>
  </si>
  <si>
    <t>DOC17</t>
  </si>
  <si>
    <t>Vazquez</t>
  </si>
  <si>
    <t>Rangel</t>
  </si>
  <si>
    <t>José Edmundo</t>
  </si>
  <si>
    <t>DOC16</t>
  </si>
  <si>
    <t>Arnaut</t>
  </si>
  <si>
    <t>Aviles</t>
  </si>
  <si>
    <t>Andros Humboldt</t>
  </si>
  <si>
    <t>DOC15</t>
  </si>
  <si>
    <t>Cruz</t>
  </si>
  <si>
    <t>Almeida</t>
  </si>
  <si>
    <t>Ulises</t>
  </si>
  <si>
    <t>DOC14</t>
  </si>
  <si>
    <t>Martínez</t>
  </si>
  <si>
    <t>Miguel Angel</t>
  </si>
  <si>
    <t>DOC13</t>
  </si>
  <si>
    <t>Luis Abraham</t>
  </si>
  <si>
    <t>DOC12</t>
  </si>
  <si>
    <t>Olaves</t>
  </si>
  <si>
    <t>Lourdes Daniela</t>
  </si>
  <si>
    <t>DOC11</t>
  </si>
  <si>
    <t>Bustos</t>
  </si>
  <si>
    <t>Mauricio Alberto</t>
  </si>
  <si>
    <t>DOC10</t>
  </si>
  <si>
    <t>Luis Omar</t>
  </si>
  <si>
    <t>DOC9</t>
  </si>
  <si>
    <t>Domínguez</t>
  </si>
  <si>
    <t>David</t>
  </si>
  <si>
    <t>DOC8</t>
  </si>
  <si>
    <t>García</t>
  </si>
  <si>
    <t>Basurto</t>
  </si>
  <si>
    <t xml:space="preserve">Ithenhiela Danae </t>
  </si>
  <si>
    <t>DOC7</t>
  </si>
  <si>
    <t>Rojo</t>
  </si>
  <si>
    <t>Abad</t>
  </si>
  <si>
    <t>Fernando</t>
  </si>
  <si>
    <t>DOC6</t>
  </si>
  <si>
    <t>Terán</t>
  </si>
  <si>
    <t>Escalante</t>
  </si>
  <si>
    <t>Marco Aurelio</t>
  </si>
  <si>
    <t>DOC5</t>
  </si>
  <si>
    <t>Vega</t>
  </si>
  <si>
    <t>Troyo</t>
  </si>
  <si>
    <t>Benjamin</t>
  </si>
  <si>
    <t>DOC4</t>
  </si>
  <si>
    <t>Gutierrez</t>
  </si>
  <si>
    <t>Rosalia</t>
  </si>
  <si>
    <t>DCO3</t>
  </si>
  <si>
    <t>Suárez</t>
  </si>
  <si>
    <t>Chávez</t>
  </si>
  <si>
    <t xml:space="preserve">Karina María </t>
  </si>
  <si>
    <t>DOC2</t>
  </si>
  <si>
    <t>Albañez</t>
  </si>
  <si>
    <t>Moyron</t>
  </si>
  <si>
    <t>Omar</t>
  </si>
  <si>
    <t>DOC1</t>
  </si>
  <si>
    <t>Esparza</t>
  </si>
  <si>
    <t>Machado</t>
  </si>
  <si>
    <t>María Asusena</t>
  </si>
  <si>
    <t>Administración y Finanzas</t>
  </si>
  <si>
    <t>Asistente de servicios de mantenimiento</t>
  </si>
  <si>
    <t>AN11</t>
  </si>
  <si>
    <t>Rojas</t>
  </si>
  <si>
    <t>Alquicira</t>
  </si>
  <si>
    <t>Ricardo</t>
  </si>
  <si>
    <t>Técnico Especializado en Mantenimiento</t>
  </si>
  <si>
    <t xml:space="preserve">Técnico </t>
  </si>
  <si>
    <t>TO9</t>
  </si>
  <si>
    <t>Sandoval</t>
  </si>
  <si>
    <t>Vasquez</t>
  </si>
  <si>
    <t>Manuel</t>
  </si>
  <si>
    <t>Miranda</t>
  </si>
  <si>
    <t>Plutarco</t>
  </si>
  <si>
    <t>Ojeda</t>
  </si>
  <si>
    <t>Villa</t>
  </si>
  <si>
    <t>Joaquín</t>
  </si>
  <si>
    <t>Manjarrez</t>
  </si>
  <si>
    <t>Alaniz</t>
  </si>
  <si>
    <t>Jorge Luis</t>
  </si>
  <si>
    <t>Silva</t>
  </si>
  <si>
    <t>Nuñez</t>
  </si>
  <si>
    <t>Luis Fernando</t>
  </si>
  <si>
    <t>Antuna</t>
  </si>
  <si>
    <t>Ramírez</t>
  </si>
  <si>
    <t>Jesús José</t>
  </si>
  <si>
    <t>Cervantes</t>
  </si>
  <si>
    <t>Maldonado</t>
  </si>
  <si>
    <t>Susana</t>
  </si>
  <si>
    <t>Analista Administrativo A</t>
  </si>
  <si>
    <t>Analista Administrativo</t>
  </si>
  <si>
    <t>Bañaga</t>
  </si>
  <si>
    <t>Johan Eduardo</t>
  </si>
  <si>
    <t>Vinculación</t>
  </si>
  <si>
    <t>Tapia</t>
  </si>
  <si>
    <t>Lopez Guerra</t>
  </si>
  <si>
    <t>Yolanda Cielo</t>
  </si>
  <si>
    <t>Tecnico Bibliotecario</t>
  </si>
  <si>
    <t>TB10</t>
  </si>
  <si>
    <t>Espinoza</t>
  </si>
  <si>
    <t xml:space="preserve">Martin Felipe </t>
  </si>
  <si>
    <t>Jefe de  Oficina B</t>
  </si>
  <si>
    <t>Jefa de Oficina</t>
  </si>
  <si>
    <t>JO8</t>
  </si>
  <si>
    <t>Escamilla</t>
  </si>
  <si>
    <t>Rosales</t>
  </si>
  <si>
    <t>Miztil Noe</t>
  </si>
  <si>
    <t xml:space="preserve">Jefe de Oficina </t>
  </si>
  <si>
    <t>Alfaro</t>
  </si>
  <si>
    <t>Felipe</t>
  </si>
  <si>
    <t>Antonio de Jesús</t>
  </si>
  <si>
    <t>Jefe de Oficina B</t>
  </si>
  <si>
    <t>Cortes</t>
  </si>
  <si>
    <t>Nalley</t>
  </si>
  <si>
    <t>Tena</t>
  </si>
  <si>
    <t>Oyuky Margarita</t>
  </si>
  <si>
    <t>Cota</t>
  </si>
  <si>
    <t>Baeza</t>
  </si>
  <si>
    <t>David  Alejandro</t>
  </si>
  <si>
    <t>Coordinación de Administración y Finanzas</t>
  </si>
  <si>
    <t xml:space="preserve">Coordinador </t>
  </si>
  <si>
    <t>C5</t>
  </si>
  <si>
    <t>Loubet</t>
  </si>
  <si>
    <t xml:space="preserve">Cota </t>
  </si>
  <si>
    <t>Veronica Yaneth</t>
  </si>
  <si>
    <t>Coordinación de Recursos Humanos</t>
  </si>
  <si>
    <t xml:space="preserve">Coordiandora </t>
  </si>
  <si>
    <t>Ontiveros</t>
  </si>
  <si>
    <t>Fabela</t>
  </si>
  <si>
    <t>Ruth  Concepción</t>
  </si>
  <si>
    <t>Coordinador del Centro de Computo</t>
  </si>
  <si>
    <t>Coordianadora</t>
  </si>
  <si>
    <t>Rodríguez</t>
  </si>
  <si>
    <t xml:space="preserve">García </t>
  </si>
  <si>
    <t>Cayetano</t>
  </si>
  <si>
    <t>Coordinador de Mantenimiento</t>
  </si>
  <si>
    <t>Naranjo</t>
  </si>
  <si>
    <t xml:space="preserve">Valadez </t>
  </si>
  <si>
    <t>Carmen Aracelys</t>
  </si>
  <si>
    <t>Rectoria</t>
  </si>
  <si>
    <t>Jefe de Departamento de Rectoria</t>
  </si>
  <si>
    <t>Jefe de Departamento</t>
  </si>
  <si>
    <t>J4</t>
  </si>
  <si>
    <t>Figueroa</t>
  </si>
  <si>
    <t>Jose Adan</t>
  </si>
  <si>
    <t>Jefe de Departamento de Vinculación</t>
  </si>
  <si>
    <t xml:space="preserve">Aguilar </t>
  </si>
  <si>
    <t xml:space="preserve">Arturo Arian </t>
  </si>
  <si>
    <t>Coordinador de Gestión de Calidad y Sistemas informaticos</t>
  </si>
  <si>
    <t>Perez</t>
  </si>
  <si>
    <t>Bojorquez</t>
  </si>
  <si>
    <t>Miriam Lorena</t>
  </si>
  <si>
    <t>Academica</t>
  </si>
  <si>
    <t>Antes</t>
  </si>
  <si>
    <t>Flores</t>
  </si>
  <si>
    <t>Iris Daniela</t>
  </si>
  <si>
    <t xml:space="preserve"> Academica</t>
  </si>
  <si>
    <t>Jefe de Depto de la Carrera de Turismo</t>
  </si>
  <si>
    <t>Carmona</t>
  </si>
  <si>
    <t>Romero</t>
  </si>
  <si>
    <t>Ana Carolina</t>
  </si>
  <si>
    <t>Jefe de Departamento del Taller de Mtto. Naval</t>
  </si>
  <si>
    <t>Valcornertt</t>
  </si>
  <si>
    <t>O´brian</t>
  </si>
  <si>
    <t>Carlos Eduardo</t>
  </si>
  <si>
    <t>Jefe del Departamento de la Carrera de GastronomÍa</t>
  </si>
  <si>
    <t>Pérez</t>
  </si>
  <si>
    <t>Francisco Javier</t>
  </si>
  <si>
    <t>Suddirector de Calidad</t>
  </si>
  <si>
    <t>S3</t>
  </si>
  <si>
    <t>Sánchez</t>
  </si>
  <si>
    <t>Márquez</t>
  </si>
  <si>
    <t>Teresa de Jesús</t>
  </si>
  <si>
    <t>Subdirectora de Vinculación</t>
  </si>
  <si>
    <t>Subdirección de Area</t>
  </si>
  <si>
    <t>Castillo</t>
  </si>
  <si>
    <t>Guadalupe</t>
  </si>
  <si>
    <t>Subdirectora de Administración y Servicios</t>
  </si>
  <si>
    <t>Bareño</t>
  </si>
  <si>
    <t>Sandez</t>
  </si>
  <si>
    <t>Sandra Yadira</t>
  </si>
  <si>
    <t>Rectoría</t>
  </si>
  <si>
    <t>Subdirectora de Planeación</t>
  </si>
  <si>
    <t>Troy</t>
  </si>
  <si>
    <t>Elias</t>
  </si>
  <si>
    <t>Flor de Jesus</t>
  </si>
  <si>
    <t xml:space="preserve"> Administración y Finanzas</t>
  </si>
  <si>
    <t>Directora de Administración y Finanzas</t>
  </si>
  <si>
    <t>Director de Area</t>
  </si>
  <si>
    <t>DIR2</t>
  </si>
  <si>
    <t>Díaz</t>
  </si>
  <si>
    <t>Jose Armando</t>
  </si>
  <si>
    <t>Director de Vinculación</t>
  </si>
  <si>
    <t>Ledesma</t>
  </si>
  <si>
    <t>Santoyo</t>
  </si>
  <si>
    <t>Diana Surirela</t>
  </si>
  <si>
    <t>Directora Academica</t>
  </si>
  <si>
    <t>Pimentel</t>
  </si>
  <si>
    <t>Rodolfo</t>
  </si>
  <si>
    <t>Rector</t>
  </si>
  <si>
    <t>R1</t>
  </si>
  <si>
    <t>Prima Vacacional</t>
  </si>
  <si>
    <t>Cuatrimestral</t>
  </si>
  <si>
    <t>Reynaldo</t>
  </si>
  <si>
    <t>Razo</t>
  </si>
  <si>
    <t>Marquez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</si>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</sst>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44" fontId="7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4" fontId="0" fillId="3" borderId="0" xfId="0" applyNumberFormat="1" applyFill="1"/>
    <xf numFmtId="0" fontId="3" fillId="0" borderId="0" xfId="0" applyFont="1" applyAlignment="1">
      <alignment horizontal="left" vertical="center"/>
    </xf>
    <xf numFmtId="4" fontId="0" fillId="0" borderId="0" xfId="0" applyNumberFormat="1"/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3" borderId="0" xfId="1" applyFont="1" applyAlignment="1">
      <alignment horizontal="left" vertical="center" wrapText="1"/>
    </xf>
    <xf numFmtId="44" fontId="0" fillId="3" borderId="0" xfId="2" applyFont="1" applyFill="1"/>
    <xf numFmtId="4" fontId="3" fillId="0" borderId="0" xfId="0" applyNumberFormat="1" applyFont="1" applyAlignment="1">
      <alignment horizontal="left" vertical="center"/>
    </xf>
    <xf numFmtId="0" fontId="2" fillId="4" borderId="1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</cellXfs>
  <cellStyles count="3">
    <cellStyle name="Moneda" xfId="2" builtinId="4"/>
    <cellStyle name="Normal" xfId="0" builtinId="0"/>
    <cellStyle name="Normal 2" xfId="1" xr:uid="{B197C382-8632-4C69-9E27-5FA78164B2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TRANSPARENCIA\VIII%20Remuneraci&#243;n%20Bruta%20y%20Neta\Formato%20Remuneraci&#243;n%20bruta%20y%20neta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AUXFINANZAS\Desktop\11\FRACCION%208\LTAIPBCSA75FVIII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ocuments\Formatos%20OPD\Plantilla%20de%20Personal\Plantilla%20de%20Personal%20sdos.%20bru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PERSONAL"/>
      <sheetName val="CONFIANZA"/>
      <sheetName val="POR CONTRATO"/>
      <sheetName val="SINDICALIZADO"/>
      <sheetName val="PLAZAS VACANTES"/>
      <sheetName val="ALTAS-BAJAS-CAMBIOS"/>
    </sheetNames>
    <sheetDataSet>
      <sheetData sheetId="0" refreshError="1"/>
      <sheetData sheetId="1" refreshError="1">
        <row r="10">
          <cell r="K10">
            <v>47898.36</v>
          </cell>
        </row>
        <row r="22">
          <cell r="A22" t="str">
            <v>Jefa del Departamento Servicios Escolares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topLeftCell="A78" workbookViewId="0">
      <selection activeCell="AC88" sqref="A88:XFD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style="11" bestFit="1" customWidth="1"/>
    <col min="7" max="7" width="51.28515625" style="11" bestFit="1" customWidth="1"/>
    <col min="8" max="8" width="24.5703125" style="11" bestFit="1" customWidth="1"/>
    <col min="9" max="9" width="23.7109375" style="11" bestFit="1" customWidth="1"/>
    <col min="10" max="10" width="13.5703125" style="11" bestFit="1" customWidth="1"/>
    <col min="11" max="11" width="15.42578125" style="11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7" t="s">
        <v>3</v>
      </c>
      <c r="H2" s="28"/>
      <c r="I2" s="28"/>
    </row>
    <row r="3" spans="1:33" x14ac:dyDescent="0.25">
      <c r="A3" s="29" t="s">
        <v>4</v>
      </c>
      <c r="B3" s="26"/>
      <c r="C3" s="26"/>
      <c r="D3" s="29" t="s">
        <v>5</v>
      </c>
      <c r="E3" s="26"/>
      <c r="F3" s="26"/>
      <c r="G3" s="30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1" t="s">
        <v>10</v>
      </c>
      <c r="G4" s="11" t="s">
        <v>10</v>
      </c>
      <c r="H4" s="11" t="s">
        <v>10</v>
      </c>
      <c r="I4" s="11" t="s">
        <v>7</v>
      </c>
      <c r="J4" s="11" t="s">
        <v>7</v>
      </c>
      <c r="K4" s="11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3" t="s">
        <v>54</v>
      </c>
      <c r="G7" s="23" t="s">
        <v>55</v>
      </c>
      <c r="H7" s="23" t="s">
        <v>56</v>
      </c>
      <c r="I7" s="23" t="s">
        <v>57</v>
      </c>
      <c r="J7" s="23" t="s">
        <v>58</v>
      </c>
      <c r="K7" s="23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2022</v>
      </c>
      <c r="B8" s="3">
        <v>44835</v>
      </c>
      <c r="C8" s="3">
        <v>44926</v>
      </c>
      <c r="D8" s="9" t="s">
        <v>83</v>
      </c>
      <c r="E8" s="8" t="s">
        <v>525</v>
      </c>
      <c r="F8" s="19" t="s">
        <v>524</v>
      </c>
      <c r="G8" s="11" t="s">
        <v>524</v>
      </c>
      <c r="H8" s="11" t="s">
        <v>506</v>
      </c>
      <c r="I8" s="11" t="s">
        <v>523</v>
      </c>
      <c r="J8" s="11" t="s">
        <v>522</v>
      </c>
      <c r="K8" s="11" t="s">
        <v>240</v>
      </c>
      <c r="L8" s="4" t="s">
        <v>94</v>
      </c>
      <c r="M8" s="6">
        <f>34866.3*2</f>
        <v>69732.600000000006</v>
      </c>
      <c r="N8" s="5" t="s">
        <v>215</v>
      </c>
      <c r="O8" s="6">
        <f>25715.8*2</f>
        <v>51431.6</v>
      </c>
      <c r="P8" s="5" t="s">
        <v>215</v>
      </c>
      <c r="Q8" s="14"/>
      <c r="T8" s="4"/>
      <c r="U8" s="4">
        <f>+[2]Tabla_468762!A4</f>
        <v>1</v>
      </c>
      <c r="V8" s="4">
        <f>+Tabla_468749!A4</f>
        <v>1</v>
      </c>
      <c r="AD8" s="4" t="s">
        <v>214</v>
      </c>
      <c r="AE8" s="3">
        <v>44926</v>
      </c>
      <c r="AF8" s="3">
        <v>44926</v>
      </c>
    </row>
    <row r="9" spans="1:33" x14ac:dyDescent="0.25">
      <c r="A9" s="10">
        <v>2022</v>
      </c>
      <c r="B9" s="3">
        <v>44835</v>
      </c>
      <c r="C9" s="3">
        <v>44926</v>
      </c>
      <c r="D9" s="9" t="s">
        <v>83</v>
      </c>
      <c r="E9" s="8" t="s">
        <v>514</v>
      </c>
      <c r="F9" s="19" t="s">
        <v>513</v>
      </c>
      <c r="G9" s="24" t="s">
        <v>521</v>
      </c>
      <c r="H9" s="11" t="s">
        <v>477</v>
      </c>
      <c r="I9" s="11" t="s">
        <v>520</v>
      </c>
      <c r="J9" s="11" t="s">
        <v>519</v>
      </c>
      <c r="K9" s="11" t="s">
        <v>518</v>
      </c>
      <c r="L9" s="4" t="s">
        <v>93</v>
      </c>
      <c r="M9" s="6">
        <f>26153.4*2</f>
        <v>52306.8</v>
      </c>
      <c r="N9" s="6" t="s">
        <v>215</v>
      </c>
      <c r="O9" s="6">
        <f>19804.6*2</f>
        <v>39609.199999999997</v>
      </c>
      <c r="P9" s="5" t="s">
        <v>215</v>
      </c>
      <c r="Q9" s="12"/>
      <c r="T9" s="4"/>
      <c r="U9" s="4">
        <f t="shared" ref="U9:U31" si="0">+U8+1</f>
        <v>2</v>
      </c>
      <c r="V9" s="4">
        <f>+Tabla_468749!A5</f>
        <v>2</v>
      </c>
      <c r="AD9" s="4" t="s">
        <v>214</v>
      </c>
      <c r="AE9" s="3">
        <v>44926</v>
      </c>
      <c r="AF9" s="3">
        <v>44926</v>
      </c>
    </row>
    <row r="10" spans="1:33" x14ac:dyDescent="0.25">
      <c r="A10" s="10">
        <v>2022</v>
      </c>
      <c r="B10" s="3">
        <v>44835</v>
      </c>
      <c r="C10" s="3">
        <v>44926</v>
      </c>
      <c r="D10" s="9" t="s">
        <v>83</v>
      </c>
      <c r="E10" s="8" t="s">
        <v>514</v>
      </c>
      <c r="F10" s="19" t="s">
        <v>513</v>
      </c>
      <c r="G10" s="24" t="s">
        <v>517</v>
      </c>
      <c r="H10" s="11" t="s">
        <v>418</v>
      </c>
      <c r="I10" s="11" t="s">
        <v>516</v>
      </c>
      <c r="J10" s="11" t="s">
        <v>484</v>
      </c>
      <c r="K10" s="11" t="s">
        <v>515</v>
      </c>
      <c r="L10" s="4" t="s">
        <v>94</v>
      </c>
      <c r="M10" s="6">
        <f>26153.4*2</f>
        <v>52306.8</v>
      </c>
      <c r="N10" s="6" t="s">
        <v>215</v>
      </c>
      <c r="O10" s="6">
        <f>19804.6*2</f>
        <v>39609.199999999997</v>
      </c>
      <c r="P10" s="4" t="s">
        <v>215</v>
      </c>
      <c r="Q10" s="14"/>
      <c r="T10" s="4"/>
      <c r="U10" s="4">
        <f t="shared" si="0"/>
        <v>3</v>
      </c>
      <c r="V10" s="4">
        <f>+Tabla_468749!A6</f>
        <v>3</v>
      </c>
      <c r="AD10" s="4" t="s">
        <v>214</v>
      </c>
      <c r="AE10" s="3">
        <v>44926</v>
      </c>
      <c r="AF10" s="3">
        <v>44926</v>
      </c>
    </row>
    <row r="11" spans="1:33" x14ac:dyDescent="0.25">
      <c r="A11" s="10">
        <v>2022</v>
      </c>
      <c r="B11" s="3">
        <v>44835</v>
      </c>
      <c r="C11" s="3">
        <v>44926</v>
      </c>
      <c r="D11" s="9" t="s">
        <v>83</v>
      </c>
      <c r="E11" s="8" t="s">
        <v>514</v>
      </c>
      <c r="F11" s="19" t="s">
        <v>513</v>
      </c>
      <c r="G11" s="24" t="s">
        <v>512</v>
      </c>
      <c r="H11" s="11" t="s">
        <v>511</v>
      </c>
      <c r="I11" s="11" t="s">
        <v>510</v>
      </c>
      <c r="J11" s="11" t="s">
        <v>509</v>
      </c>
      <c r="K11" s="11" t="s">
        <v>508</v>
      </c>
      <c r="L11" s="4" t="s">
        <v>93</v>
      </c>
      <c r="M11" s="6">
        <f>26153.4*2</f>
        <v>52306.8</v>
      </c>
      <c r="N11" s="6" t="s">
        <v>215</v>
      </c>
      <c r="O11" s="6">
        <f>19804.6*2</f>
        <v>39609.199999999997</v>
      </c>
      <c r="P11" s="4" t="s">
        <v>215</v>
      </c>
      <c r="Q11" s="12"/>
      <c r="T11" s="4"/>
      <c r="U11" s="4">
        <f t="shared" si="0"/>
        <v>4</v>
      </c>
      <c r="V11" s="4">
        <f>+Tabla_468749!A7</f>
        <v>4</v>
      </c>
      <c r="AD11" s="4" t="s">
        <v>214</v>
      </c>
      <c r="AE11" s="3">
        <v>44926</v>
      </c>
      <c r="AF11" s="3">
        <v>44926</v>
      </c>
    </row>
    <row r="12" spans="1:33" x14ac:dyDescent="0.25">
      <c r="A12" s="10">
        <v>2022</v>
      </c>
      <c r="B12" s="3">
        <v>44835</v>
      </c>
      <c r="C12" s="3">
        <v>44926</v>
      </c>
      <c r="D12" s="9" t="s">
        <v>83</v>
      </c>
      <c r="E12" s="5" t="s">
        <v>494</v>
      </c>
      <c r="F12" s="19" t="s">
        <v>499</v>
      </c>
      <c r="G12" s="7" t="s">
        <v>507</v>
      </c>
      <c r="H12" s="7" t="s">
        <v>506</v>
      </c>
      <c r="I12" s="11" t="s">
        <v>505</v>
      </c>
      <c r="J12" s="11" t="s">
        <v>504</v>
      </c>
      <c r="K12" s="11" t="s">
        <v>503</v>
      </c>
      <c r="L12" s="4" t="s">
        <v>93</v>
      </c>
      <c r="M12" s="6">
        <f>18548.55*2</f>
        <v>37097.1</v>
      </c>
      <c r="N12" s="6" t="s">
        <v>215</v>
      </c>
      <c r="O12" s="6">
        <f>14578.8*2</f>
        <v>29157.599999999999</v>
      </c>
      <c r="P12" s="5" t="s">
        <v>215</v>
      </c>
      <c r="Q12" s="14"/>
      <c r="T12" s="4"/>
      <c r="U12" s="4">
        <f t="shared" si="0"/>
        <v>5</v>
      </c>
      <c r="V12" s="4">
        <f>+Tabla_468749!A8</f>
        <v>5</v>
      </c>
      <c r="W12" s="11"/>
      <c r="AD12" s="4" t="s">
        <v>214</v>
      </c>
      <c r="AE12" s="3">
        <v>44926</v>
      </c>
      <c r="AF12" s="3">
        <v>44926</v>
      </c>
    </row>
    <row r="13" spans="1:33" x14ac:dyDescent="0.25">
      <c r="A13" s="10">
        <v>2022</v>
      </c>
      <c r="B13" s="3">
        <v>44835</v>
      </c>
      <c r="C13" s="3">
        <v>44926</v>
      </c>
      <c r="D13" s="9" t="s">
        <v>83</v>
      </c>
      <c r="E13" s="5" t="s">
        <v>494</v>
      </c>
      <c r="F13" s="19" t="s">
        <v>499</v>
      </c>
      <c r="G13" s="7" t="s">
        <v>502</v>
      </c>
      <c r="H13" s="13" t="s">
        <v>385</v>
      </c>
      <c r="I13" s="11" t="s">
        <v>501</v>
      </c>
      <c r="J13" s="11" t="s">
        <v>355</v>
      </c>
      <c r="K13" s="11" t="s">
        <v>500</v>
      </c>
      <c r="L13" s="4" t="s">
        <v>93</v>
      </c>
      <c r="M13" s="6">
        <f>18548.55*2</f>
        <v>37097.1</v>
      </c>
      <c r="N13" s="6" t="s">
        <v>215</v>
      </c>
      <c r="O13" s="6">
        <f>14578.8*2</f>
        <v>29157.599999999999</v>
      </c>
      <c r="P13" s="5" t="s">
        <v>215</v>
      </c>
      <c r="Q13" s="12"/>
      <c r="T13" s="4"/>
      <c r="U13" s="4">
        <f t="shared" si="0"/>
        <v>6</v>
      </c>
      <c r="V13" s="4">
        <f>+Tabla_468749!A9</f>
        <v>6</v>
      </c>
      <c r="W13" s="18"/>
      <c r="X13" s="14"/>
      <c r="AD13" s="4" t="s">
        <v>214</v>
      </c>
      <c r="AE13" s="3">
        <v>44926</v>
      </c>
      <c r="AF13" s="3">
        <v>44926</v>
      </c>
    </row>
    <row r="14" spans="1:33" x14ac:dyDescent="0.25">
      <c r="A14" s="10">
        <v>2022</v>
      </c>
      <c r="B14" s="3">
        <v>44835</v>
      </c>
      <c r="C14" s="3">
        <v>44926</v>
      </c>
      <c r="D14" s="9" t="s">
        <v>83</v>
      </c>
      <c r="E14" s="5" t="s">
        <v>494</v>
      </c>
      <c r="F14" s="7" t="s">
        <v>499</v>
      </c>
      <c r="G14" s="7" t="s">
        <v>498</v>
      </c>
      <c r="H14" s="11" t="s">
        <v>418</v>
      </c>
      <c r="I14" s="11" t="s">
        <v>497</v>
      </c>
      <c r="J14" s="11" t="s">
        <v>496</v>
      </c>
      <c r="K14" s="11" t="s">
        <v>495</v>
      </c>
      <c r="L14" s="4" t="s">
        <v>93</v>
      </c>
      <c r="M14" s="6">
        <f>18548.55*2</f>
        <v>37097.1</v>
      </c>
      <c r="N14" s="6" t="s">
        <v>215</v>
      </c>
      <c r="O14" s="6">
        <f>14578.8*2</f>
        <v>29157.599999999999</v>
      </c>
      <c r="P14" s="5" t="s">
        <v>215</v>
      </c>
      <c r="Q14" s="14"/>
      <c r="T14" s="4"/>
      <c r="U14" s="4">
        <f t="shared" si="0"/>
        <v>7</v>
      </c>
      <c r="V14" s="4">
        <f>+Tabla_468749!A10</f>
        <v>7</v>
      </c>
      <c r="W14" s="11"/>
      <c r="AD14" s="4" t="s">
        <v>214</v>
      </c>
      <c r="AE14" s="3">
        <v>44926</v>
      </c>
      <c r="AF14" s="3">
        <v>44926</v>
      </c>
    </row>
    <row r="15" spans="1:33" x14ac:dyDescent="0.25">
      <c r="A15" s="10">
        <v>2022</v>
      </c>
      <c r="B15" s="3">
        <v>44835</v>
      </c>
      <c r="C15" s="3">
        <v>44926</v>
      </c>
      <c r="D15" s="9" t="s">
        <v>83</v>
      </c>
      <c r="E15" s="5" t="s">
        <v>494</v>
      </c>
      <c r="F15" s="19" t="s">
        <v>466</v>
      </c>
      <c r="G15" s="19" t="s">
        <v>493</v>
      </c>
      <c r="H15" s="13" t="s">
        <v>385</v>
      </c>
      <c r="I15" s="11" t="s">
        <v>492</v>
      </c>
      <c r="J15" s="11" t="s">
        <v>491</v>
      </c>
      <c r="K15" s="11" t="s">
        <v>484</v>
      </c>
      <c r="L15" s="4" t="s">
        <v>94</v>
      </c>
      <c r="M15" s="6">
        <f>18548.55*2</f>
        <v>37097.1</v>
      </c>
      <c r="N15" s="6" t="s">
        <v>215</v>
      </c>
      <c r="O15" s="6">
        <f>14578.8*2</f>
        <v>29157.599999999999</v>
      </c>
      <c r="P15" s="5" t="s">
        <v>215</v>
      </c>
      <c r="Q15" s="12"/>
      <c r="T15" s="4"/>
      <c r="U15" s="4">
        <f t="shared" si="0"/>
        <v>8</v>
      </c>
      <c r="V15" s="4">
        <f>+Tabla_468749!A11</f>
        <v>8</v>
      </c>
      <c r="W15" s="11"/>
      <c r="AD15" s="4" t="s">
        <v>214</v>
      </c>
      <c r="AE15" s="3">
        <v>44926</v>
      </c>
      <c r="AF15" s="3">
        <v>44926</v>
      </c>
    </row>
    <row r="16" spans="1:33" x14ac:dyDescent="0.25">
      <c r="A16" s="10">
        <v>2022</v>
      </c>
      <c r="B16" s="3">
        <v>44835</v>
      </c>
      <c r="C16" s="3">
        <v>44926</v>
      </c>
      <c r="D16" s="9" t="s">
        <v>83</v>
      </c>
      <c r="E16" s="5" t="s">
        <v>467</v>
      </c>
      <c r="F16" s="19" t="s">
        <v>466</v>
      </c>
      <c r="G16" s="20" t="s">
        <v>490</v>
      </c>
      <c r="H16" s="11" t="s">
        <v>481</v>
      </c>
      <c r="I16" s="11" t="s">
        <v>489</v>
      </c>
      <c r="J16" s="11" t="s">
        <v>488</v>
      </c>
      <c r="K16" s="11" t="s">
        <v>487</v>
      </c>
      <c r="L16" s="4" t="s">
        <v>94</v>
      </c>
      <c r="M16" s="6">
        <f t="shared" ref="M16:M22" si="1">13478.7*2</f>
        <v>26957.4</v>
      </c>
      <c r="N16" s="6" t="s">
        <v>215</v>
      </c>
      <c r="O16" s="6">
        <f t="shared" ref="O16:O22" si="2">10872*2</f>
        <v>21744</v>
      </c>
      <c r="P16" s="5" t="s">
        <v>215</v>
      </c>
      <c r="Q16" s="14"/>
      <c r="T16" s="4"/>
      <c r="U16" s="4">
        <f t="shared" si="0"/>
        <v>9</v>
      </c>
      <c r="V16" s="4">
        <f>+Tabla_468749!A12</f>
        <v>9</v>
      </c>
      <c r="W16" s="11"/>
      <c r="AD16" s="4" t="s">
        <v>214</v>
      </c>
      <c r="AE16" s="3">
        <v>44926</v>
      </c>
      <c r="AF16" s="3">
        <v>44926</v>
      </c>
    </row>
    <row r="17" spans="1:32" x14ac:dyDescent="0.25">
      <c r="A17" s="10">
        <v>2022</v>
      </c>
      <c r="B17" s="3">
        <v>44835</v>
      </c>
      <c r="C17" s="3">
        <v>44926</v>
      </c>
      <c r="D17" s="9" t="s">
        <v>83</v>
      </c>
      <c r="E17" s="5" t="s">
        <v>467</v>
      </c>
      <c r="F17" s="19" t="s">
        <v>466</v>
      </c>
      <c r="G17" s="11" t="s">
        <v>486</v>
      </c>
      <c r="H17" s="11" t="s">
        <v>481</v>
      </c>
      <c r="I17" s="11" t="s">
        <v>485</v>
      </c>
      <c r="J17" s="11" t="s">
        <v>484</v>
      </c>
      <c r="K17" s="11" t="s">
        <v>483</v>
      </c>
      <c r="L17" s="4" t="s">
        <v>93</v>
      </c>
      <c r="M17" s="6">
        <f t="shared" si="1"/>
        <v>26957.4</v>
      </c>
      <c r="N17" s="6" t="s">
        <v>215</v>
      </c>
      <c r="O17" s="6">
        <f t="shared" si="2"/>
        <v>21744</v>
      </c>
      <c r="P17" s="5" t="s">
        <v>215</v>
      </c>
      <c r="Q17" s="12"/>
      <c r="T17" s="4"/>
      <c r="U17" s="4">
        <f t="shared" si="0"/>
        <v>10</v>
      </c>
      <c r="V17" s="4">
        <f>+Tabla_468749!A13</f>
        <v>10</v>
      </c>
      <c r="W17" s="11"/>
      <c r="AD17" s="4" t="s">
        <v>214</v>
      </c>
      <c r="AE17" s="3">
        <v>44926</v>
      </c>
      <c r="AF17" s="3">
        <v>44926</v>
      </c>
    </row>
    <row r="18" spans="1:32" x14ac:dyDescent="0.25">
      <c r="A18" s="10">
        <v>2022</v>
      </c>
      <c r="B18" s="3">
        <v>44835</v>
      </c>
      <c r="C18" s="3">
        <v>44926</v>
      </c>
      <c r="D18" s="9" t="s">
        <v>83</v>
      </c>
      <c r="E18" s="5" t="s">
        <v>467</v>
      </c>
      <c r="F18" s="19" t="s">
        <v>466</v>
      </c>
      <c r="G18" s="7" t="s">
        <v>482</v>
      </c>
      <c r="H18" s="11" t="s">
        <v>481</v>
      </c>
      <c r="I18" s="11" t="s">
        <v>480</v>
      </c>
      <c r="J18" s="11" t="s">
        <v>479</v>
      </c>
      <c r="K18" s="11" t="s">
        <v>478</v>
      </c>
      <c r="L18" s="4" t="s">
        <v>93</v>
      </c>
      <c r="M18" s="6">
        <f t="shared" si="1"/>
        <v>26957.4</v>
      </c>
      <c r="N18" s="6" t="s">
        <v>215</v>
      </c>
      <c r="O18" s="6">
        <f t="shared" si="2"/>
        <v>21744</v>
      </c>
      <c r="P18" s="5" t="s">
        <v>215</v>
      </c>
      <c r="Q18" s="14"/>
      <c r="T18" s="4"/>
      <c r="U18" s="4">
        <f t="shared" si="0"/>
        <v>11</v>
      </c>
      <c r="V18" s="4">
        <f>+Tabla_468749!A14</f>
        <v>11</v>
      </c>
      <c r="W18" s="11"/>
      <c r="AD18" s="4" t="s">
        <v>214</v>
      </c>
      <c r="AE18" s="3">
        <v>44926</v>
      </c>
      <c r="AF18" s="3">
        <v>44926</v>
      </c>
    </row>
    <row r="19" spans="1:32" x14ac:dyDescent="0.25">
      <c r="A19" s="10">
        <v>2022</v>
      </c>
      <c r="B19" s="3">
        <v>44835</v>
      </c>
      <c r="C19" s="3">
        <v>44926</v>
      </c>
      <c r="D19" s="9" t="s">
        <v>83</v>
      </c>
      <c r="E19" s="5" t="s">
        <v>467</v>
      </c>
      <c r="F19" s="19" t="s">
        <v>466</v>
      </c>
      <c r="G19" s="7" t="str">
        <f>+[3]CONFIANZA!$A$22</f>
        <v>Jefa del Departamento Servicios Escolares</v>
      </c>
      <c r="H19" s="11" t="s">
        <v>477</v>
      </c>
      <c r="I19" s="11" t="s">
        <v>476</v>
      </c>
      <c r="J19" s="11" t="s">
        <v>475</v>
      </c>
      <c r="K19" s="11" t="s">
        <v>474</v>
      </c>
      <c r="L19" s="4" t="s">
        <v>93</v>
      </c>
      <c r="M19" s="6">
        <f t="shared" si="1"/>
        <v>26957.4</v>
      </c>
      <c r="N19" s="6" t="s">
        <v>215</v>
      </c>
      <c r="O19" s="6">
        <f t="shared" si="2"/>
        <v>21744</v>
      </c>
      <c r="P19" s="5" t="s">
        <v>215</v>
      </c>
      <c r="Q19" s="12"/>
      <c r="T19" s="4"/>
      <c r="U19" s="4">
        <f t="shared" si="0"/>
        <v>12</v>
      </c>
      <c r="V19" s="4">
        <f>+Tabla_468749!A15</f>
        <v>12</v>
      </c>
      <c r="W19" s="18"/>
      <c r="X19" s="14"/>
      <c r="AD19" s="4" t="s">
        <v>214</v>
      </c>
      <c r="AE19" s="3">
        <v>44926</v>
      </c>
      <c r="AF19" s="3">
        <v>44926</v>
      </c>
    </row>
    <row r="20" spans="1:32" x14ac:dyDescent="0.25">
      <c r="A20" s="10">
        <v>2022</v>
      </c>
      <c r="B20" s="3">
        <v>44835</v>
      </c>
      <c r="C20" s="3">
        <v>44926</v>
      </c>
      <c r="D20" s="9" t="s">
        <v>83</v>
      </c>
      <c r="E20" s="5" t="s">
        <v>467</v>
      </c>
      <c r="F20" s="19" t="s">
        <v>466</v>
      </c>
      <c r="G20" s="7" t="s">
        <v>473</v>
      </c>
      <c r="H20" s="13" t="s">
        <v>219</v>
      </c>
      <c r="I20" s="11" t="s">
        <v>472</v>
      </c>
      <c r="J20" s="11" t="s">
        <v>471</v>
      </c>
      <c r="K20" s="11" t="s">
        <v>411</v>
      </c>
      <c r="L20" s="4" t="s">
        <v>94</v>
      </c>
      <c r="M20" s="6">
        <f t="shared" si="1"/>
        <v>26957.4</v>
      </c>
      <c r="N20" s="6" t="s">
        <v>215</v>
      </c>
      <c r="O20" s="6">
        <f t="shared" si="2"/>
        <v>21744</v>
      </c>
      <c r="P20" s="5" t="s">
        <v>215</v>
      </c>
      <c r="Q20" s="14"/>
      <c r="T20" s="4"/>
      <c r="U20" s="4">
        <f t="shared" si="0"/>
        <v>13</v>
      </c>
      <c r="V20" s="4">
        <f>+Tabla_468749!A16</f>
        <v>13</v>
      </c>
      <c r="W20" s="11"/>
      <c r="AD20" s="4" t="s">
        <v>214</v>
      </c>
      <c r="AE20" s="3">
        <v>44926</v>
      </c>
      <c r="AF20" s="3">
        <v>44926</v>
      </c>
    </row>
    <row r="21" spans="1:32" x14ac:dyDescent="0.25">
      <c r="A21" s="10">
        <v>2022</v>
      </c>
      <c r="B21" s="3">
        <v>44835</v>
      </c>
      <c r="C21" s="3">
        <v>44926</v>
      </c>
      <c r="D21" s="9" t="s">
        <v>83</v>
      </c>
      <c r="E21" s="8" t="s">
        <v>467</v>
      </c>
      <c r="F21" s="11" t="s">
        <v>466</v>
      </c>
      <c r="G21" s="24" t="s">
        <v>470</v>
      </c>
      <c r="H21" s="13" t="s">
        <v>418</v>
      </c>
      <c r="I21" s="11" t="s">
        <v>469</v>
      </c>
      <c r="J21" s="11" t="s">
        <v>468</v>
      </c>
      <c r="K21" s="11" t="s">
        <v>399</v>
      </c>
      <c r="L21" s="4" t="s">
        <v>94</v>
      </c>
      <c r="M21" s="6">
        <f t="shared" si="1"/>
        <v>26957.4</v>
      </c>
      <c r="N21" s="6" t="s">
        <v>215</v>
      </c>
      <c r="O21" s="6">
        <f t="shared" si="2"/>
        <v>21744</v>
      </c>
      <c r="P21" s="4" t="s">
        <v>215</v>
      </c>
      <c r="Q21" s="12"/>
      <c r="T21" s="4"/>
      <c r="U21" s="4">
        <f t="shared" si="0"/>
        <v>14</v>
      </c>
      <c r="V21" s="4">
        <f>+Tabla_468749!A17</f>
        <v>14</v>
      </c>
      <c r="AD21" s="4" t="s">
        <v>214</v>
      </c>
      <c r="AE21" s="3">
        <v>44926</v>
      </c>
      <c r="AF21" s="3">
        <v>44926</v>
      </c>
    </row>
    <row r="22" spans="1:32" x14ac:dyDescent="0.25">
      <c r="A22" s="10">
        <v>2022</v>
      </c>
      <c r="B22" s="3">
        <v>44835</v>
      </c>
      <c r="C22" s="3">
        <v>44926</v>
      </c>
      <c r="D22" s="9" t="s">
        <v>83</v>
      </c>
      <c r="E22" s="8" t="s">
        <v>467</v>
      </c>
      <c r="F22" s="11" t="s">
        <v>466</v>
      </c>
      <c r="G22" s="11" t="s">
        <v>465</v>
      </c>
      <c r="H22" s="13" t="s">
        <v>464</v>
      </c>
      <c r="I22" s="11" t="s">
        <v>463</v>
      </c>
      <c r="J22" s="11" t="s">
        <v>462</v>
      </c>
      <c r="K22" s="11" t="s">
        <v>461</v>
      </c>
      <c r="L22" s="4" t="s">
        <v>93</v>
      </c>
      <c r="M22" s="6">
        <f t="shared" si="1"/>
        <v>26957.4</v>
      </c>
      <c r="N22" s="6" t="s">
        <v>215</v>
      </c>
      <c r="O22" s="6">
        <f t="shared" si="2"/>
        <v>21744</v>
      </c>
      <c r="P22" s="5" t="s">
        <v>215</v>
      </c>
      <c r="Q22" s="14"/>
      <c r="T22" s="4"/>
      <c r="U22" s="4">
        <f t="shared" si="0"/>
        <v>15</v>
      </c>
      <c r="V22" s="4">
        <f>+Tabla_468749!A18</f>
        <v>15</v>
      </c>
      <c r="W22" s="11"/>
      <c r="AD22" s="4" t="s">
        <v>214</v>
      </c>
      <c r="AE22" s="3">
        <v>44926</v>
      </c>
      <c r="AF22" s="3">
        <v>44926</v>
      </c>
    </row>
    <row r="23" spans="1:32" x14ac:dyDescent="0.25">
      <c r="A23" s="10">
        <v>2022</v>
      </c>
      <c r="B23" s="3">
        <v>44835</v>
      </c>
      <c r="C23" s="3">
        <v>44926</v>
      </c>
      <c r="D23" s="9" t="s">
        <v>83</v>
      </c>
      <c r="E23" s="5" t="s">
        <v>446</v>
      </c>
      <c r="F23" s="7" t="s">
        <v>445</v>
      </c>
      <c r="G23" s="7" t="s">
        <v>460</v>
      </c>
      <c r="H23" s="13" t="s">
        <v>385</v>
      </c>
      <c r="I23" s="11" t="s">
        <v>459</v>
      </c>
      <c r="J23" s="11" t="s">
        <v>458</v>
      </c>
      <c r="K23" s="11" t="s">
        <v>457</v>
      </c>
      <c r="L23" s="4" t="s">
        <v>94</v>
      </c>
      <c r="M23" s="6">
        <f>8955.85*2</f>
        <v>17911.7</v>
      </c>
      <c r="N23" s="6" t="s">
        <v>215</v>
      </c>
      <c r="O23" s="6">
        <f>7461*2</f>
        <v>14922</v>
      </c>
      <c r="P23" s="5" t="s">
        <v>215</v>
      </c>
      <c r="Q23" s="12"/>
      <c r="T23" s="4"/>
      <c r="U23" s="4">
        <f t="shared" si="0"/>
        <v>16</v>
      </c>
      <c r="V23" s="4">
        <f>+Tabla_468749!A19</f>
        <v>16</v>
      </c>
      <c r="W23" s="18"/>
      <c r="X23" s="14"/>
      <c r="AD23" s="4" t="s">
        <v>214</v>
      </c>
      <c r="AE23" s="3">
        <v>44926</v>
      </c>
      <c r="AF23" s="3">
        <v>44926</v>
      </c>
    </row>
    <row r="24" spans="1:32" x14ac:dyDescent="0.25">
      <c r="A24" s="10">
        <v>2022</v>
      </c>
      <c r="B24" s="3">
        <v>44835</v>
      </c>
      <c r="C24" s="3">
        <v>44926</v>
      </c>
      <c r="D24" s="9" t="s">
        <v>83</v>
      </c>
      <c r="E24" s="5" t="s">
        <v>446</v>
      </c>
      <c r="F24" s="7" t="s">
        <v>456</v>
      </c>
      <c r="G24" s="7" t="s">
        <v>455</v>
      </c>
      <c r="H24" s="13" t="s">
        <v>219</v>
      </c>
      <c r="I24" s="11" t="s">
        <v>454</v>
      </c>
      <c r="J24" s="11" t="s">
        <v>453</v>
      </c>
      <c r="K24" s="11" t="s">
        <v>452</v>
      </c>
      <c r="L24" s="4" t="s">
        <v>93</v>
      </c>
      <c r="M24" s="6">
        <f>8955.85*2</f>
        <v>17911.7</v>
      </c>
      <c r="N24" s="6" t="s">
        <v>215</v>
      </c>
      <c r="O24" s="6">
        <f>7461*2</f>
        <v>14922</v>
      </c>
      <c r="P24" s="5" t="s">
        <v>215</v>
      </c>
      <c r="Q24" s="14"/>
      <c r="T24" s="4"/>
      <c r="U24" s="4">
        <f t="shared" si="0"/>
        <v>17</v>
      </c>
      <c r="V24" s="4">
        <f>+Tabla_468749!A20</f>
        <v>17</v>
      </c>
      <c r="W24" s="11"/>
      <c r="AD24" s="4" t="s">
        <v>214</v>
      </c>
      <c r="AE24" s="3">
        <v>44926</v>
      </c>
      <c r="AF24" s="3">
        <v>44926</v>
      </c>
    </row>
    <row r="25" spans="1:32" x14ac:dyDescent="0.25">
      <c r="A25" s="10">
        <v>2022</v>
      </c>
      <c r="B25" s="3">
        <v>44835</v>
      </c>
      <c r="C25" s="3">
        <v>44926</v>
      </c>
      <c r="D25" s="9" t="s">
        <v>83</v>
      </c>
      <c r="E25" s="5" t="s">
        <v>446</v>
      </c>
      <c r="F25" s="7" t="s">
        <v>451</v>
      </c>
      <c r="G25" s="7" t="s">
        <v>450</v>
      </c>
      <c r="H25" s="13" t="s">
        <v>385</v>
      </c>
      <c r="I25" s="11" t="s">
        <v>449</v>
      </c>
      <c r="J25" s="11" t="s">
        <v>448</v>
      </c>
      <c r="K25" s="11" t="s">
        <v>447</v>
      </c>
      <c r="L25" s="4" t="s">
        <v>93</v>
      </c>
      <c r="M25" s="6">
        <f>8955.85*2</f>
        <v>17911.7</v>
      </c>
      <c r="N25" s="6" t="s">
        <v>215</v>
      </c>
      <c r="O25" s="6">
        <f>7461*2</f>
        <v>14922</v>
      </c>
      <c r="P25" s="5" t="s">
        <v>215</v>
      </c>
      <c r="Q25" s="12"/>
      <c r="T25" s="4"/>
      <c r="U25" s="4">
        <f t="shared" si="0"/>
        <v>18</v>
      </c>
      <c r="V25" s="4">
        <f>+Tabla_468749!A21</f>
        <v>18</v>
      </c>
      <c r="W25" s="11"/>
      <c r="AD25" s="4" t="s">
        <v>214</v>
      </c>
      <c r="AE25" s="3">
        <v>44926</v>
      </c>
      <c r="AF25" s="3">
        <v>44926</v>
      </c>
    </row>
    <row r="26" spans="1:32" x14ac:dyDescent="0.25">
      <c r="A26" s="10">
        <v>2022</v>
      </c>
      <c r="B26" s="3">
        <v>44835</v>
      </c>
      <c r="C26" s="3">
        <v>44926</v>
      </c>
      <c r="D26" s="9" t="s">
        <v>83</v>
      </c>
      <c r="E26" s="5" t="s">
        <v>446</v>
      </c>
      <c r="F26" s="7" t="s">
        <v>445</v>
      </c>
      <c r="G26" s="7" t="s">
        <v>444</v>
      </c>
      <c r="H26" s="13" t="s">
        <v>385</v>
      </c>
      <c r="I26" s="11" t="s">
        <v>443</v>
      </c>
      <c r="J26" s="11" t="s">
        <v>442</v>
      </c>
      <c r="K26" s="11" t="s">
        <v>441</v>
      </c>
      <c r="L26" s="4" t="s">
        <v>94</v>
      </c>
      <c r="M26" s="6">
        <f>8955.85*2</f>
        <v>17911.7</v>
      </c>
      <c r="N26" s="6" t="s">
        <v>215</v>
      </c>
      <c r="O26" s="6">
        <f>7461*2</f>
        <v>14922</v>
      </c>
      <c r="P26" s="5" t="s">
        <v>215</v>
      </c>
      <c r="Q26" s="14"/>
      <c r="T26" s="4"/>
      <c r="U26" s="4">
        <f t="shared" si="0"/>
        <v>19</v>
      </c>
      <c r="V26" s="4">
        <f>+Tabla_468749!A22</f>
        <v>19</v>
      </c>
      <c r="W26" s="17"/>
      <c r="X26" s="16"/>
      <c r="AD26" s="4" t="s">
        <v>214</v>
      </c>
      <c r="AE26" s="3">
        <v>44926</v>
      </c>
      <c r="AF26" s="3">
        <v>44926</v>
      </c>
    </row>
    <row r="27" spans="1:32" x14ac:dyDescent="0.25">
      <c r="A27" s="10">
        <v>2022</v>
      </c>
      <c r="B27" s="3">
        <v>44835</v>
      </c>
      <c r="C27" s="3">
        <v>44926</v>
      </c>
      <c r="D27" s="9" t="s">
        <v>83</v>
      </c>
      <c r="E27" s="5" t="s">
        <v>428</v>
      </c>
      <c r="F27" s="7" t="s">
        <v>432</v>
      </c>
      <c r="G27" s="7" t="s">
        <v>436</v>
      </c>
      <c r="H27" s="13" t="s">
        <v>219</v>
      </c>
      <c r="I27" s="11" t="s">
        <v>440</v>
      </c>
      <c r="J27" s="11" t="s">
        <v>439</v>
      </c>
      <c r="K27" s="11" t="s">
        <v>223</v>
      </c>
      <c r="L27" s="4" t="s">
        <v>93</v>
      </c>
      <c r="M27" s="6">
        <f>5858.05*2</f>
        <v>11716.1</v>
      </c>
      <c r="N27" s="6" t="s">
        <v>215</v>
      </c>
      <c r="O27" s="6">
        <f>5107*2</f>
        <v>10214</v>
      </c>
      <c r="P27" s="5" t="s">
        <v>215</v>
      </c>
      <c r="Q27" s="12"/>
      <c r="T27" s="4"/>
      <c r="U27" s="4">
        <f t="shared" si="0"/>
        <v>20</v>
      </c>
      <c r="V27" s="4">
        <f>+Tabla_468749!A23</f>
        <v>20</v>
      </c>
      <c r="W27" s="11"/>
      <c r="AD27" s="4" t="s">
        <v>214</v>
      </c>
      <c r="AE27" s="3">
        <v>44926</v>
      </c>
      <c r="AF27" s="3">
        <v>44926</v>
      </c>
    </row>
    <row r="28" spans="1:32" x14ac:dyDescent="0.25">
      <c r="A28" s="10">
        <v>2022</v>
      </c>
      <c r="B28" s="3">
        <v>44835</v>
      </c>
      <c r="C28" s="3">
        <v>44926</v>
      </c>
      <c r="D28" s="9" t="s">
        <v>83</v>
      </c>
      <c r="E28" s="5" t="s">
        <v>428</v>
      </c>
      <c r="F28" s="7" t="s">
        <v>432</v>
      </c>
      <c r="G28" s="7" t="s">
        <v>436</v>
      </c>
      <c r="H28" s="13" t="s">
        <v>385</v>
      </c>
      <c r="I28" s="11" t="s">
        <v>438</v>
      </c>
      <c r="J28" s="11" t="s">
        <v>261</v>
      </c>
      <c r="K28" s="11" t="s">
        <v>437</v>
      </c>
      <c r="L28" s="4" t="s">
        <v>93</v>
      </c>
      <c r="M28" s="6">
        <f>5858.05*2</f>
        <v>11716.1</v>
      </c>
      <c r="N28" s="6" t="s">
        <v>215</v>
      </c>
      <c r="O28" s="6">
        <f>5107*2</f>
        <v>10214</v>
      </c>
      <c r="P28" s="5" t="s">
        <v>215</v>
      </c>
      <c r="Q28" s="14"/>
      <c r="T28" s="4"/>
      <c r="U28" s="4">
        <f t="shared" si="0"/>
        <v>21</v>
      </c>
      <c r="V28" s="4">
        <f>+Tabla_468749!A24</f>
        <v>21</v>
      </c>
      <c r="W28" s="11"/>
      <c r="AD28" s="4" t="s">
        <v>214</v>
      </c>
      <c r="AE28" s="3">
        <v>44926</v>
      </c>
      <c r="AF28" s="3">
        <v>44926</v>
      </c>
    </row>
    <row r="29" spans="1:32" x14ac:dyDescent="0.25">
      <c r="A29" s="10">
        <v>2022</v>
      </c>
      <c r="B29" s="3">
        <v>44835</v>
      </c>
      <c r="C29" s="3">
        <v>44926</v>
      </c>
      <c r="D29" s="9" t="s">
        <v>83</v>
      </c>
      <c r="E29" s="5" t="s">
        <v>428</v>
      </c>
      <c r="F29" s="7" t="s">
        <v>432</v>
      </c>
      <c r="G29" s="7" t="s">
        <v>436</v>
      </c>
      <c r="H29" s="13" t="s">
        <v>219</v>
      </c>
      <c r="I29" s="11" t="s">
        <v>435</v>
      </c>
      <c r="J29" s="11" t="s">
        <v>434</v>
      </c>
      <c r="K29" s="11" t="s">
        <v>433</v>
      </c>
      <c r="L29" s="4" t="s">
        <v>94</v>
      </c>
      <c r="M29" s="6">
        <f>5858.05*2</f>
        <v>11716.1</v>
      </c>
      <c r="N29" s="6" t="s">
        <v>215</v>
      </c>
      <c r="O29" s="6">
        <f>5107*2</f>
        <v>10214</v>
      </c>
      <c r="P29" s="5" t="s">
        <v>215</v>
      </c>
      <c r="Q29" s="12"/>
      <c r="T29" s="4"/>
      <c r="U29" s="4">
        <f t="shared" si="0"/>
        <v>22</v>
      </c>
      <c r="V29" s="4">
        <f>+Tabla_468749!A25</f>
        <v>22</v>
      </c>
      <c r="W29" s="11"/>
      <c r="AD29" s="4" t="s">
        <v>214</v>
      </c>
      <c r="AE29" s="3">
        <v>44926</v>
      </c>
      <c r="AF29" s="3">
        <v>44926</v>
      </c>
    </row>
    <row r="30" spans="1:32" x14ac:dyDescent="0.25">
      <c r="A30" s="10">
        <v>2022</v>
      </c>
      <c r="B30" s="3">
        <v>44835</v>
      </c>
      <c r="C30" s="3">
        <v>44926</v>
      </c>
      <c r="D30" s="9" t="s">
        <v>83</v>
      </c>
      <c r="E30" s="5" t="s">
        <v>428</v>
      </c>
      <c r="F30" s="7" t="s">
        <v>432</v>
      </c>
      <c r="G30" s="7" t="s">
        <v>426</v>
      </c>
      <c r="H30" s="13" t="s">
        <v>219</v>
      </c>
      <c r="I30" s="11" t="s">
        <v>431</v>
      </c>
      <c r="J30" s="11" t="s">
        <v>430</v>
      </c>
      <c r="K30" s="11" t="s">
        <v>429</v>
      </c>
      <c r="L30" s="4" t="s">
        <v>94</v>
      </c>
      <c r="M30" s="6">
        <f>5858.05*2</f>
        <v>11716.1</v>
      </c>
      <c r="N30" s="6" t="s">
        <v>215</v>
      </c>
      <c r="O30" s="6">
        <f>5107*2</f>
        <v>10214</v>
      </c>
      <c r="P30" s="5" t="s">
        <v>215</v>
      </c>
      <c r="Q30" s="14"/>
      <c r="T30" s="4"/>
      <c r="U30" s="4">
        <f t="shared" si="0"/>
        <v>23</v>
      </c>
      <c r="V30" s="4">
        <f>+Tabla_468749!A26</f>
        <v>23</v>
      </c>
      <c r="AD30" s="4" t="s">
        <v>214</v>
      </c>
      <c r="AE30" s="3">
        <v>44926</v>
      </c>
      <c r="AF30" s="3">
        <v>44926</v>
      </c>
    </row>
    <row r="31" spans="1:32" x14ac:dyDescent="0.25">
      <c r="A31" s="10">
        <v>2022</v>
      </c>
      <c r="B31" s="3">
        <v>44835</v>
      </c>
      <c r="C31" s="3">
        <v>44926</v>
      </c>
      <c r="D31" s="9" t="s">
        <v>83</v>
      </c>
      <c r="E31" s="5" t="s">
        <v>428</v>
      </c>
      <c r="F31" s="7" t="s">
        <v>427</v>
      </c>
      <c r="G31" s="7" t="s">
        <v>426</v>
      </c>
      <c r="H31" s="13" t="s">
        <v>219</v>
      </c>
      <c r="I31" s="11" t="s">
        <v>425</v>
      </c>
      <c r="J31" s="11" t="s">
        <v>232</v>
      </c>
      <c r="K31" s="11" t="s">
        <v>424</v>
      </c>
      <c r="L31" s="4" t="s">
        <v>94</v>
      </c>
      <c r="M31" s="6">
        <f>5858.05*2</f>
        <v>11716.1</v>
      </c>
      <c r="N31" s="6" t="s">
        <v>215</v>
      </c>
      <c r="O31" s="6">
        <f>5107*2</f>
        <v>10214</v>
      </c>
      <c r="P31" s="5" t="s">
        <v>215</v>
      </c>
      <c r="Q31" s="12"/>
      <c r="T31" s="4"/>
      <c r="U31" s="4">
        <f t="shared" si="0"/>
        <v>24</v>
      </c>
      <c r="V31" s="4">
        <f>+Tabla_468749!A27</f>
        <v>24</v>
      </c>
      <c r="AD31" s="4" t="s">
        <v>214</v>
      </c>
      <c r="AE31" s="3">
        <v>44926</v>
      </c>
      <c r="AF31" s="3">
        <v>44926</v>
      </c>
    </row>
    <row r="32" spans="1:32" x14ac:dyDescent="0.25">
      <c r="A32" s="10">
        <v>2022</v>
      </c>
      <c r="B32" s="3">
        <v>44835</v>
      </c>
      <c r="C32" s="3">
        <v>44926</v>
      </c>
      <c r="D32" s="9" t="s">
        <v>83</v>
      </c>
      <c r="E32" s="8" t="s">
        <v>387</v>
      </c>
      <c r="F32" s="7" t="s">
        <v>386</v>
      </c>
      <c r="G32" s="7" t="s">
        <v>386</v>
      </c>
      <c r="H32" s="13" t="s">
        <v>385</v>
      </c>
      <c r="I32" s="11" t="s">
        <v>528</v>
      </c>
      <c r="J32" s="11" t="s">
        <v>529</v>
      </c>
      <c r="K32" s="11" t="s">
        <v>530</v>
      </c>
      <c r="L32" s="4" t="s">
        <v>94</v>
      </c>
      <c r="M32" s="6">
        <f>3761.65*2</f>
        <v>7523.3</v>
      </c>
      <c r="N32" s="6" t="s">
        <v>215</v>
      </c>
      <c r="O32" s="6">
        <f>3375.31*2</f>
        <v>6750.62</v>
      </c>
      <c r="P32" s="5" t="s">
        <v>215</v>
      </c>
      <c r="Q32" s="14"/>
      <c r="T32" s="4"/>
      <c r="U32" s="4">
        <v>25</v>
      </c>
      <c r="V32" s="4">
        <f>+Tabla_468749!A28</f>
        <v>25</v>
      </c>
      <c r="AD32" s="4" t="s">
        <v>214</v>
      </c>
      <c r="AE32" s="3">
        <v>44926</v>
      </c>
      <c r="AF32" s="3">
        <v>44926</v>
      </c>
    </row>
    <row r="33" spans="1:33" x14ac:dyDescent="0.25">
      <c r="A33" s="10">
        <v>2022</v>
      </c>
      <c r="B33" s="3">
        <v>44835</v>
      </c>
      <c r="C33" s="3">
        <v>44926</v>
      </c>
      <c r="D33" s="9" t="s">
        <v>83</v>
      </c>
      <c r="E33" s="5" t="s">
        <v>423</v>
      </c>
      <c r="F33" s="7" t="s">
        <v>422</v>
      </c>
      <c r="G33" s="7" t="s">
        <v>422</v>
      </c>
      <c r="H33" s="13" t="s">
        <v>219</v>
      </c>
      <c r="I33" s="11" t="s">
        <v>421</v>
      </c>
      <c r="J33" s="11" t="s">
        <v>420</v>
      </c>
      <c r="K33" s="11" t="s">
        <v>419</v>
      </c>
      <c r="L33" s="4" t="s">
        <v>93</v>
      </c>
      <c r="M33" s="6">
        <f>5137.45*2</f>
        <v>10274.9</v>
      </c>
      <c r="N33" s="6" t="s">
        <v>215</v>
      </c>
      <c r="O33" s="6">
        <f>4533.2*2</f>
        <v>9066.4</v>
      </c>
      <c r="P33" s="5" t="s">
        <v>215</v>
      </c>
      <c r="Q33" s="12"/>
      <c r="T33" s="4"/>
      <c r="U33" s="4">
        <v>26</v>
      </c>
      <c r="V33" s="4">
        <f>+Tabla_468749!A29</f>
        <v>26</v>
      </c>
      <c r="W33" s="17"/>
      <c r="X33" s="16"/>
      <c r="AD33" s="4" t="s">
        <v>214</v>
      </c>
      <c r="AE33" s="3">
        <v>44926</v>
      </c>
      <c r="AF33" s="3">
        <v>44926</v>
      </c>
    </row>
    <row r="34" spans="1:33" x14ac:dyDescent="0.25">
      <c r="A34" s="10">
        <v>2022</v>
      </c>
      <c r="B34" s="3">
        <v>44835</v>
      </c>
      <c r="C34" s="3">
        <v>44926</v>
      </c>
      <c r="D34" s="9" t="s">
        <v>83</v>
      </c>
      <c r="E34" s="5" t="s">
        <v>387</v>
      </c>
      <c r="F34" s="7" t="s">
        <v>415</v>
      </c>
      <c r="G34" s="7" t="s">
        <v>414</v>
      </c>
      <c r="H34" s="13" t="s">
        <v>418</v>
      </c>
      <c r="I34" s="11" t="s">
        <v>417</v>
      </c>
      <c r="J34" s="11" t="s">
        <v>416</v>
      </c>
      <c r="K34" s="11" t="s">
        <v>240</v>
      </c>
      <c r="L34" s="4" t="s">
        <v>94</v>
      </c>
      <c r="M34" s="6">
        <f t="shared" ref="M34:M42" si="3">4690.15*2</f>
        <v>9380.2999999999993</v>
      </c>
      <c r="N34" s="6" t="s">
        <v>215</v>
      </c>
      <c r="O34" s="6">
        <f t="shared" ref="O34:O42" si="4">4170.4*2</f>
        <v>8340.7999999999993</v>
      </c>
      <c r="P34" s="5" t="s">
        <v>215</v>
      </c>
      <c r="Q34" s="14"/>
      <c r="T34" s="4"/>
      <c r="U34" s="4">
        <f t="shared" ref="U34:U65" si="5">+U33+1</f>
        <v>27</v>
      </c>
      <c r="V34" s="4">
        <f>+Tabla_468749!A30</f>
        <v>27</v>
      </c>
      <c r="AD34" s="4" t="s">
        <v>214</v>
      </c>
      <c r="AE34" s="3">
        <v>44926</v>
      </c>
      <c r="AF34" s="3">
        <v>44926</v>
      </c>
    </row>
    <row r="35" spans="1:33" x14ac:dyDescent="0.25">
      <c r="A35" s="10">
        <v>2022</v>
      </c>
      <c r="B35" s="3">
        <v>44835</v>
      </c>
      <c r="C35" s="3">
        <v>44926</v>
      </c>
      <c r="D35" s="9" t="s">
        <v>83</v>
      </c>
      <c r="E35" s="5" t="s">
        <v>387</v>
      </c>
      <c r="F35" s="7" t="s">
        <v>415</v>
      </c>
      <c r="G35" s="7" t="s">
        <v>414</v>
      </c>
      <c r="H35" s="13" t="s">
        <v>385</v>
      </c>
      <c r="I35" s="11" t="s">
        <v>413</v>
      </c>
      <c r="J35" s="11" t="s">
        <v>412</v>
      </c>
      <c r="K35" s="11" t="s">
        <v>411</v>
      </c>
      <c r="L35" s="4" t="s">
        <v>93</v>
      </c>
      <c r="M35" s="6">
        <f t="shared" si="3"/>
        <v>9380.2999999999993</v>
      </c>
      <c r="N35" s="6" t="s">
        <v>215</v>
      </c>
      <c r="O35" s="6">
        <f t="shared" si="4"/>
        <v>8340.7999999999993</v>
      </c>
      <c r="P35" s="5" t="s">
        <v>215</v>
      </c>
      <c r="Q35" s="12"/>
      <c r="T35" s="4"/>
      <c r="U35" s="4">
        <f t="shared" si="5"/>
        <v>28</v>
      </c>
      <c r="V35" s="4">
        <f>+Tabla_468749!A31</f>
        <v>28</v>
      </c>
      <c r="AD35" s="4" t="s">
        <v>214</v>
      </c>
      <c r="AE35" s="3">
        <v>44926</v>
      </c>
      <c r="AF35" s="3">
        <v>44926</v>
      </c>
    </row>
    <row r="36" spans="1:33" x14ac:dyDescent="0.25">
      <c r="A36" s="10">
        <v>2022</v>
      </c>
      <c r="B36" s="3">
        <v>44835</v>
      </c>
      <c r="C36" s="3">
        <v>44926</v>
      </c>
      <c r="D36" s="9" t="s">
        <v>83</v>
      </c>
      <c r="E36" s="5" t="s">
        <v>393</v>
      </c>
      <c r="F36" s="7" t="s">
        <v>392</v>
      </c>
      <c r="G36" s="7" t="s">
        <v>391</v>
      </c>
      <c r="H36" s="13" t="s">
        <v>385</v>
      </c>
      <c r="I36" s="11" t="s">
        <v>410</v>
      </c>
      <c r="J36" s="11" t="s">
        <v>409</v>
      </c>
      <c r="K36" s="11" t="s">
        <v>408</v>
      </c>
      <c r="L36" s="4" t="s">
        <v>94</v>
      </c>
      <c r="M36" s="6">
        <f t="shared" si="3"/>
        <v>9380.2999999999993</v>
      </c>
      <c r="N36" s="6" t="s">
        <v>215</v>
      </c>
      <c r="O36" s="6">
        <f t="shared" si="4"/>
        <v>8340.7999999999993</v>
      </c>
      <c r="P36" s="5" t="s">
        <v>215</v>
      </c>
      <c r="Q36" s="14"/>
      <c r="T36" s="4"/>
      <c r="U36" s="4">
        <f t="shared" si="5"/>
        <v>29</v>
      </c>
      <c r="V36" s="4">
        <f>+Tabla_468749!A32</f>
        <v>29</v>
      </c>
      <c r="W36" s="11"/>
      <c r="AD36" s="4" t="s">
        <v>214</v>
      </c>
      <c r="AE36" s="3">
        <v>44926</v>
      </c>
      <c r="AF36" s="3">
        <v>44926</v>
      </c>
    </row>
    <row r="37" spans="1:33" x14ac:dyDescent="0.25">
      <c r="A37" s="10">
        <v>2022</v>
      </c>
      <c r="B37" s="3">
        <v>44835</v>
      </c>
      <c r="C37" s="3">
        <v>44926</v>
      </c>
      <c r="D37" s="9" t="s">
        <v>83</v>
      </c>
      <c r="E37" s="5" t="s">
        <v>393</v>
      </c>
      <c r="F37" s="7" t="s">
        <v>392</v>
      </c>
      <c r="G37" s="7" t="s">
        <v>391</v>
      </c>
      <c r="H37" s="13" t="s">
        <v>385</v>
      </c>
      <c r="I37" s="11" t="s">
        <v>407</v>
      </c>
      <c r="J37" s="11" t="s">
        <v>406</v>
      </c>
      <c r="K37" s="11" t="s">
        <v>405</v>
      </c>
      <c r="L37" s="4" t="s">
        <v>94</v>
      </c>
      <c r="M37" s="6">
        <f t="shared" si="3"/>
        <v>9380.2999999999993</v>
      </c>
      <c r="N37" s="6" t="s">
        <v>215</v>
      </c>
      <c r="O37" s="6">
        <f t="shared" si="4"/>
        <v>8340.7999999999993</v>
      </c>
      <c r="P37" s="5" t="s">
        <v>215</v>
      </c>
      <c r="Q37" s="12"/>
      <c r="T37" s="4"/>
      <c r="U37" s="4">
        <f t="shared" si="5"/>
        <v>30</v>
      </c>
      <c r="V37" s="4">
        <f>+Tabla_468749!A33</f>
        <v>30</v>
      </c>
      <c r="W37" s="11"/>
      <c r="AD37" s="4" t="s">
        <v>214</v>
      </c>
      <c r="AE37" s="3">
        <v>44926</v>
      </c>
      <c r="AF37" s="3">
        <v>44926</v>
      </c>
    </row>
    <row r="38" spans="1:33" x14ac:dyDescent="0.25">
      <c r="A38" s="10">
        <v>2022</v>
      </c>
      <c r="B38" s="3">
        <v>44835</v>
      </c>
      <c r="C38" s="3">
        <v>44926</v>
      </c>
      <c r="D38" s="9" t="s">
        <v>83</v>
      </c>
      <c r="E38" s="5" t="s">
        <v>393</v>
      </c>
      <c r="F38" s="7" t="s">
        <v>392</v>
      </c>
      <c r="G38" s="7" t="s">
        <v>391</v>
      </c>
      <c r="H38" s="13" t="s">
        <v>385</v>
      </c>
      <c r="I38" s="11" t="s">
        <v>404</v>
      </c>
      <c r="J38" s="11" t="s">
        <v>403</v>
      </c>
      <c r="K38" s="11" t="s">
        <v>402</v>
      </c>
      <c r="L38" s="4" t="s">
        <v>94</v>
      </c>
      <c r="M38" s="6">
        <f t="shared" si="3"/>
        <v>9380.2999999999993</v>
      </c>
      <c r="N38" s="6" t="s">
        <v>215</v>
      </c>
      <c r="O38" s="6">
        <f t="shared" si="4"/>
        <v>8340.7999999999993</v>
      </c>
      <c r="P38" s="5" t="s">
        <v>215</v>
      </c>
      <c r="Q38" s="14"/>
      <c r="T38" s="4"/>
      <c r="U38" s="4">
        <f t="shared" si="5"/>
        <v>31</v>
      </c>
      <c r="V38" s="4">
        <f>+Tabla_468749!A34</f>
        <v>31</v>
      </c>
      <c r="W38" s="11"/>
      <c r="AD38" s="4" t="s">
        <v>214</v>
      </c>
      <c r="AE38" s="3">
        <v>44926</v>
      </c>
      <c r="AF38" s="3">
        <v>44926</v>
      </c>
    </row>
    <row r="39" spans="1:33" x14ac:dyDescent="0.25">
      <c r="A39" s="10">
        <v>2022</v>
      </c>
      <c r="B39" s="3">
        <v>44835</v>
      </c>
      <c r="C39" s="3">
        <v>44926</v>
      </c>
      <c r="D39" s="9" t="s">
        <v>83</v>
      </c>
      <c r="E39" s="5" t="s">
        <v>393</v>
      </c>
      <c r="F39" s="7" t="s">
        <v>392</v>
      </c>
      <c r="G39" s="7" t="s">
        <v>391</v>
      </c>
      <c r="H39" s="13" t="s">
        <v>385</v>
      </c>
      <c r="I39" s="11" t="s">
        <v>401</v>
      </c>
      <c r="J39" s="11" t="s">
        <v>400</v>
      </c>
      <c r="K39" s="11" t="s">
        <v>399</v>
      </c>
      <c r="L39" s="4" t="s">
        <v>94</v>
      </c>
      <c r="M39" s="6">
        <f t="shared" si="3"/>
        <v>9380.2999999999993</v>
      </c>
      <c r="N39" s="6" t="s">
        <v>215</v>
      </c>
      <c r="O39" s="6">
        <f t="shared" si="4"/>
        <v>8340.7999999999993</v>
      </c>
      <c r="P39" s="5" t="s">
        <v>215</v>
      </c>
      <c r="Q39" s="12"/>
      <c r="T39" s="4"/>
      <c r="U39" s="4">
        <f t="shared" si="5"/>
        <v>32</v>
      </c>
      <c r="V39" s="4">
        <f>+Tabla_468749!A35</f>
        <v>32</v>
      </c>
      <c r="W39" s="11"/>
      <c r="AD39" s="4" t="s">
        <v>214</v>
      </c>
      <c r="AE39" s="3">
        <v>44926</v>
      </c>
      <c r="AF39" s="3">
        <v>44926</v>
      </c>
    </row>
    <row r="40" spans="1:33" x14ac:dyDescent="0.25">
      <c r="A40" s="10">
        <v>2022</v>
      </c>
      <c r="B40" s="3">
        <v>44835</v>
      </c>
      <c r="C40" s="3">
        <v>44926</v>
      </c>
      <c r="D40" s="9" t="s">
        <v>83</v>
      </c>
      <c r="E40" s="5" t="s">
        <v>393</v>
      </c>
      <c r="F40" s="7" t="s">
        <v>392</v>
      </c>
      <c r="G40" s="7" t="s">
        <v>391</v>
      </c>
      <c r="H40" s="13" t="s">
        <v>385</v>
      </c>
      <c r="I40" s="11" t="s">
        <v>398</v>
      </c>
      <c r="J40" s="11" t="s">
        <v>237</v>
      </c>
      <c r="K40" s="11" t="s">
        <v>397</v>
      </c>
      <c r="L40" s="4" t="s">
        <v>94</v>
      </c>
      <c r="M40" s="6">
        <f t="shared" si="3"/>
        <v>9380.2999999999993</v>
      </c>
      <c r="N40" s="6" t="s">
        <v>215</v>
      </c>
      <c r="O40" s="6">
        <f t="shared" si="4"/>
        <v>8340.7999999999993</v>
      </c>
      <c r="P40" s="5" t="s">
        <v>215</v>
      </c>
      <c r="Q40" s="14"/>
      <c r="T40" s="4"/>
      <c r="U40" s="4">
        <f t="shared" si="5"/>
        <v>33</v>
      </c>
      <c r="V40" s="4">
        <f>+Tabla_468749!A36</f>
        <v>33</v>
      </c>
      <c r="W40" s="17"/>
      <c r="X40" s="16"/>
      <c r="AD40" s="4" t="s">
        <v>214</v>
      </c>
      <c r="AE40" s="3">
        <v>44926</v>
      </c>
      <c r="AF40" s="3">
        <v>44926</v>
      </c>
    </row>
    <row r="41" spans="1:33" x14ac:dyDescent="0.25">
      <c r="A41" s="10">
        <v>2022</v>
      </c>
      <c r="B41" s="3">
        <v>44835</v>
      </c>
      <c r="C41" s="3">
        <v>44926</v>
      </c>
      <c r="D41" s="9" t="s">
        <v>83</v>
      </c>
      <c r="E41" s="8" t="s">
        <v>393</v>
      </c>
      <c r="F41" s="7" t="s">
        <v>392</v>
      </c>
      <c r="G41" s="7" t="s">
        <v>391</v>
      </c>
      <c r="H41" s="13" t="s">
        <v>385</v>
      </c>
      <c r="I41" s="11" t="s">
        <v>396</v>
      </c>
      <c r="J41" s="11" t="s">
        <v>395</v>
      </c>
      <c r="K41" s="11" t="s">
        <v>394</v>
      </c>
      <c r="L41" s="4" t="s">
        <v>94</v>
      </c>
      <c r="M41" s="6">
        <f t="shared" si="3"/>
        <v>9380.2999999999993</v>
      </c>
      <c r="N41" s="6" t="s">
        <v>215</v>
      </c>
      <c r="O41" s="6">
        <f t="shared" si="4"/>
        <v>8340.7999999999993</v>
      </c>
      <c r="P41" s="5" t="s">
        <v>215</v>
      </c>
      <c r="Q41" s="12"/>
      <c r="T41" s="4"/>
      <c r="U41" s="4">
        <f t="shared" si="5"/>
        <v>34</v>
      </c>
      <c r="V41" s="4">
        <f>+Tabla_468749!A37</f>
        <v>34</v>
      </c>
      <c r="AD41" s="4" t="s">
        <v>214</v>
      </c>
      <c r="AE41" s="3">
        <v>44926</v>
      </c>
      <c r="AF41" s="3">
        <v>44926</v>
      </c>
      <c r="AG41" s="15"/>
    </row>
    <row r="42" spans="1:33" x14ac:dyDescent="0.25">
      <c r="A42" s="10">
        <v>2022</v>
      </c>
      <c r="B42" s="3">
        <v>44835</v>
      </c>
      <c r="C42" s="3">
        <v>44926</v>
      </c>
      <c r="D42" s="9" t="s">
        <v>83</v>
      </c>
      <c r="E42" s="8" t="s">
        <v>393</v>
      </c>
      <c r="F42" s="7" t="s">
        <v>392</v>
      </c>
      <c r="G42" s="7" t="s">
        <v>391</v>
      </c>
      <c r="H42" s="13" t="s">
        <v>385</v>
      </c>
      <c r="I42" s="11" t="s">
        <v>390</v>
      </c>
      <c r="J42" s="11" t="s">
        <v>389</v>
      </c>
      <c r="K42" s="11" t="s">
        <v>388</v>
      </c>
      <c r="L42" s="4" t="s">
        <v>94</v>
      </c>
      <c r="M42" s="6">
        <f t="shared" si="3"/>
        <v>9380.2999999999993</v>
      </c>
      <c r="N42" s="6" t="s">
        <v>215</v>
      </c>
      <c r="O42" s="6">
        <f t="shared" si="4"/>
        <v>8340.7999999999993</v>
      </c>
      <c r="P42" s="5" t="s">
        <v>215</v>
      </c>
      <c r="Q42" s="14"/>
      <c r="T42" s="4"/>
      <c r="U42" s="4">
        <f t="shared" si="5"/>
        <v>35</v>
      </c>
      <c r="V42" s="4">
        <f>+Tabla_468749!A38</f>
        <v>35</v>
      </c>
      <c r="AD42" s="4" t="s">
        <v>214</v>
      </c>
      <c r="AE42" s="3">
        <v>44926</v>
      </c>
      <c r="AF42" s="3">
        <v>44926</v>
      </c>
    </row>
    <row r="43" spans="1:33" x14ac:dyDescent="0.25">
      <c r="A43" s="10">
        <v>2022</v>
      </c>
      <c r="B43" s="3">
        <v>44835</v>
      </c>
      <c r="C43" s="3">
        <v>44926</v>
      </c>
      <c r="D43" s="9" t="s">
        <v>83</v>
      </c>
      <c r="E43" s="8" t="s">
        <v>387</v>
      </c>
      <c r="F43" s="7" t="s">
        <v>386</v>
      </c>
      <c r="G43" s="7" t="s">
        <v>386</v>
      </c>
      <c r="H43" s="13" t="s">
        <v>385</v>
      </c>
      <c r="I43" s="11" t="s">
        <v>384</v>
      </c>
      <c r="J43" s="11" t="s">
        <v>383</v>
      </c>
      <c r="K43" s="11" t="s">
        <v>382</v>
      </c>
      <c r="L43" s="4" t="s">
        <v>93</v>
      </c>
      <c r="M43" s="6">
        <f>3761.65*2</f>
        <v>7523.3</v>
      </c>
      <c r="N43" s="6" t="s">
        <v>215</v>
      </c>
      <c r="O43" s="6">
        <f>3375.31*2</f>
        <v>6750.62</v>
      </c>
      <c r="P43" s="5" t="s">
        <v>215</v>
      </c>
      <c r="Q43" s="12"/>
      <c r="T43" s="4"/>
      <c r="U43" s="4">
        <f t="shared" si="5"/>
        <v>36</v>
      </c>
      <c r="V43" s="4">
        <f>+Tabla_468749!A39</f>
        <v>36</v>
      </c>
      <c r="AD43" s="4" t="s">
        <v>214</v>
      </c>
      <c r="AE43" s="3">
        <v>44926</v>
      </c>
      <c r="AF43" s="3">
        <v>44926</v>
      </c>
    </row>
    <row r="44" spans="1:33" x14ac:dyDescent="0.25">
      <c r="A44" s="10">
        <v>2022</v>
      </c>
      <c r="B44" s="3">
        <v>44835</v>
      </c>
      <c r="C44" s="3">
        <v>44926</v>
      </c>
      <c r="D44" s="9" t="s">
        <v>83</v>
      </c>
      <c r="E44" s="8" t="s">
        <v>381</v>
      </c>
      <c r="F44" s="7" t="s">
        <v>220</v>
      </c>
      <c r="G44" s="7" t="s">
        <v>220</v>
      </c>
      <c r="H44" s="13" t="s">
        <v>219</v>
      </c>
      <c r="I44" s="11" t="s">
        <v>380</v>
      </c>
      <c r="J44" s="11" t="s">
        <v>379</v>
      </c>
      <c r="K44" s="11" t="s">
        <v>378</v>
      </c>
      <c r="L44" s="4" t="s">
        <v>94</v>
      </c>
      <c r="M44" s="6">
        <f>7430.53*2</f>
        <v>14861.06</v>
      </c>
      <c r="N44" s="6" t="s">
        <v>215</v>
      </c>
      <c r="O44" s="6">
        <f>6314.4*2</f>
        <v>12628.8</v>
      </c>
      <c r="P44" s="5" t="s">
        <v>215</v>
      </c>
      <c r="Q44" s="14"/>
      <c r="T44" s="4"/>
      <c r="U44" s="4">
        <f t="shared" si="5"/>
        <v>37</v>
      </c>
      <c r="V44" s="4">
        <f>+Tabla_468749!A40</f>
        <v>37</v>
      </c>
      <c r="W44" s="11"/>
      <c r="AD44" s="4" t="s">
        <v>214</v>
      </c>
      <c r="AE44" s="3">
        <v>44926</v>
      </c>
      <c r="AF44" s="3">
        <v>44926</v>
      </c>
    </row>
    <row r="45" spans="1:33" x14ac:dyDescent="0.25">
      <c r="A45" s="10">
        <v>2022</v>
      </c>
      <c r="B45" s="3">
        <v>44835</v>
      </c>
      <c r="C45" s="3">
        <v>44926</v>
      </c>
      <c r="D45" s="9" t="s">
        <v>83</v>
      </c>
      <c r="E45" s="8" t="s">
        <v>377</v>
      </c>
      <c r="F45" s="7" t="s">
        <v>220</v>
      </c>
      <c r="G45" s="7" t="s">
        <v>220</v>
      </c>
      <c r="H45" s="13" t="s">
        <v>219</v>
      </c>
      <c r="I45" s="11" t="s">
        <v>376</v>
      </c>
      <c r="J45" s="11" t="s">
        <v>375</v>
      </c>
      <c r="K45" s="11" t="s">
        <v>374</v>
      </c>
      <c r="L45" s="4" t="s">
        <v>93</v>
      </c>
      <c r="M45" s="6">
        <f>4161.1*2</f>
        <v>8322.2000000000007</v>
      </c>
      <c r="N45" s="6" t="s">
        <v>215</v>
      </c>
      <c r="O45" s="6">
        <f>3717.2*2</f>
        <v>7434.4</v>
      </c>
      <c r="P45" s="5" t="s">
        <v>215</v>
      </c>
      <c r="Q45" s="12"/>
      <c r="T45" s="4"/>
      <c r="U45" s="4">
        <f t="shared" si="5"/>
        <v>38</v>
      </c>
      <c r="V45" s="4">
        <f>+Tabla_468749!A41</f>
        <v>38</v>
      </c>
      <c r="W45" s="11"/>
      <c r="AD45" s="4" t="s">
        <v>214</v>
      </c>
      <c r="AE45" s="3">
        <v>44926</v>
      </c>
      <c r="AF45" s="3">
        <v>44926</v>
      </c>
    </row>
    <row r="46" spans="1:33" x14ac:dyDescent="0.25">
      <c r="A46" s="10">
        <v>2022</v>
      </c>
      <c r="B46" s="3">
        <v>44835</v>
      </c>
      <c r="C46" s="3">
        <v>44926</v>
      </c>
      <c r="D46" s="9" t="s">
        <v>83</v>
      </c>
      <c r="E46" s="8" t="s">
        <v>373</v>
      </c>
      <c r="F46" s="13" t="s">
        <v>220</v>
      </c>
      <c r="G46" s="7" t="s">
        <v>220</v>
      </c>
      <c r="H46" s="13" t="s">
        <v>219</v>
      </c>
      <c r="I46" s="11" t="s">
        <v>372</v>
      </c>
      <c r="J46" s="11" t="s">
        <v>339</v>
      </c>
      <c r="K46" s="11" t="s">
        <v>371</v>
      </c>
      <c r="L46" s="4" t="s">
        <v>93</v>
      </c>
      <c r="M46" s="6">
        <f>12803.65*2</f>
        <v>25607.3</v>
      </c>
      <c r="N46" s="6" t="s">
        <v>215</v>
      </c>
      <c r="O46" s="6">
        <f>10353*2</f>
        <v>20706</v>
      </c>
      <c r="P46" s="5" t="s">
        <v>215</v>
      </c>
      <c r="Q46" s="14"/>
      <c r="T46" s="4"/>
      <c r="U46" s="4">
        <f t="shared" si="5"/>
        <v>39</v>
      </c>
      <c r="V46" s="4">
        <f>+Tabla_468749!A42</f>
        <v>39</v>
      </c>
      <c r="W46" s="11"/>
      <c r="X46" s="14"/>
      <c r="AD46" s="4" t="s">
        <v>214</v>
      </c>
      <c r="AE46" s="3">
        <v>44926</v>
      </c>
      <c r="AF46" s="3">
        <v>44926</v>
      </c>
    </row>
    <row r="47" spans="1:33" x14ac:dyDescent="0.25">
      <c r="A47" s="10">
        <v>2022</v>
      </c>
      <c r="B47" s="3">
        <v>44835</v>
      </c>
      <c r="C47" s="3">
        <v>44926</v>
      </c>
      <c r="D47" s="9" t="s">
        <v>83</v>
      </c>
      <c r="E47" s="8" t="s">
        <v>370</v>
      </c>
      <c r="F47" s="7" t="s">
        <v>220</v>
      </c>
      <c r="G47" s="7" t="s">
        <v>220</v>
      </c>
      <c r="H47" s="13" t="s">
        <v>219</v>
      </c>
      <c r="I47" s="11" t="s">
        <v>369</v>
      </c>
      <c r="J47" s="11" t="s">
        <v>368</v>
      </c>
      <c r="K47" s="11" t="s">
        <v>367</v>
      </c>
      <c r="L47" s="4" t="s">
        <v>94</v>
      </c>
      <c r="M47" s="6">
        <f>12803.65*2</f>
        <v>25607.3</v>
      </c>
      <c r="N47" s="6" t="s">
        <v>215</v>
      </c>
      <c r="O47" s="6">
        <f>10353*2</f>
        <v>20706</v>
      </c>
      <c r="P47" s="5" t="s">
        <v>215</v>
      </c>
      <c r="Q47" s="12"/>
      <c r="T47" s="4"/>
      <c r="U47" s="4">
        <f t="shared" si="5"/>
        <v>40</v>
      </c>
      <c r="V47" s="4">
        <f>+Tabla_468749!A43</f>
        <v>40</v>
      </c>
      <c r="W47" s="11"/>
      <c r="AD47" s="4" t="s">
        <v>214</v>
      </c>
      <c r="AE47" s="3">
        <v>44926</v>
      </c>
      <c r="AF47" s="3">
        <v>44926</v>
      </c>
    </row>
    <row r="48" spans="1:33" x14ac:dyDescent="0.25">
      <c r="A48" s="10">
        <v>2022</v>
      </c>
      <c r="B48" s="3">
        <v>44835</v>
      </c>
      <c r="C48" s="3">
        <v>44926</v>
      </c>
      <c r="D48" s="9" t="s">
        <v>83</v>
      </c>
      <c r="E48" s="8" t="s">
        <v>366</v>
      </c>
      <c r="F48" s="7" t="s">
        <v>220</v>
      </c>
      <c r="G48" s="7" t="s">
        <v>220</v>
      </c>
      <c r="H48" s="13" t="s">
        <v>219</v>
      </c>
      <c r="I48" s="11" t="s">
        <v>365</v>
      </c>
      <c r="J48" s="11" t="s">
        <v>364</v>
      </c>
      <c r="K48" s="11" t="s">
        <v>363</v>
      </c>
      <c r="L48" s="4" t="s">
        <v>94</v>
      </c>
      <c r="M48" s="6">
        <f>2080.48*2</f>
        <v>4160.96</v>
      </c>
      <c r="N48" s="6" t="s">
        <v>215</v>
      </c>
      <c r="O48" s="6">
        <f>2029.98*2</f>
        <v>4059.96</v>
      </c>
      <c r="P48" s="5" t="s">
        <v>215</v>
      </c>
      <c r="Q48" s="14"/>
      <c r="T48" s="4"/>
      <c r="U48" s="4">
        <f t="shared" si="5"/>
        <v>41</v>
      </c>
      <c r="V48" s="4">
        <f>+Tabla_468749!A44</f>
        <v>41</v>
      </c>
      <c r="W48" s="11"/>
      <c r="AD48" s="4" t="s">
        <v>214</v>
      </c>
      <c r="AE48" s="3">
        <v>44926</v>
      </c>
      <c r="AF48" s="3">
        <v>44926</v>
      </c>
    </row>
    <row r="49" spans="1:32" x14ac:dyDescent="0.25">
      <c r="A49" s="10">
        <v>2022</v>
      </c>
      <c r="B49" s="3">
        <v>44835</v>
      </c>
      <c r="C49" s="3">
        <v>44926</v>
      </c>
      <c r="D49" s="9" t="s">
        <v>83</v>
      </c>
      <c r="E49" s="8" t="s">
        <v>362</v>
      </c>
      <c r="F49" s="7" t="s">
        <v>220</v>
      </c>
      <c r="G49" s="7" t="s">
        <v>220</v>
      </c>
      <c r="H49" s="13" t="s">
        <v>219</v>
      </c>
      <c r="I49" s="11" t="s">
        <v>361</v>
      </c>
      <c r="J49" s="11" t="s">
        <v>360</v>
      </c>
      <c r="K49" s="11" t="s">
        <v>359</v>
      </c>
      <c r="L49" s="4" t="s">
        <v>94</v>
      </c>
      <c r="M49" s="6">
        <f>7133.4*2</f>
        <v>14266.8</v>
      </c>
      <c r="N49" s="6" t="s">
        <v>215</v>
      </c>
      <c r="O49" s="6">
        <f>6091.2*2</f>
        <v>12182.4</v>
      </c>
      <c r="P49" s="5" t="s">
        <v>215</v>
      </c>
      <c r="Q49" s="12"/>
      <c r="T49" s="4"/>
      <c r="U49" s="4">
        <f t="shared" si="5"/>
        <v>42</v>
      </c>
      <c r="V49" s="4">
        <f>+Tabla_468749!A45</f>
        <v>42</v>
      </c>
      <c r="W49" s="11"/>
      <c r="AD49" s="4" t="s">
        <v>214</v>
      </c>
      <c r="AE49" s="3">
        <v>44926</v>
      </c>
      <c r="AF49" s="3">
        <v>44926</v>
      </c>
    </row>
    <row r="50" spans="1:32" x14ac:dyDescent="0.25">
      <c r="A50" s="10">
        <v>2022</v>
      </c>
      <c r="B50" s="3">
        <v>44835</v>
      </c>
      <c r="C50" s="3">
        <v>44926</v>
      </c>
      <c r="D50" s="9" t="s">
        <v>83</v>
      </c>
      <c r="E50" s="8" t="s">
        <v>358</v>
      </c>
      <c r="F50" s="7" t="s">
        <v>220</v>
      </c>
      <c r="G50" s="7" t="s">
        <v>220</v>
      </c>
      <c r="H50" s="13" t="s">
        <v>219</v>
      </c>
      <c r="I50" s="11" t="s">
        <v>357</v>
      </c>
      <c r="J50" s="11" t="s">
        <v>356</v>
      </c>
      <c r="K50" s="11" t="s">
        <v>355</v>
      </c>
      <c r="L50" s="4" t="s">
        <v>93</v>
      </c>
      <c r="M50" s="6">
        <f>12803.65*2</f>
        <v>25607.3</v>
      </c>
      <c r="N50" s="6" t="s">
        <v>215</v>
      </c>
      <c r="O50" s="6">
        <f>10353*2</f>
        <v>20706</v>
      </c>
      <c r="P50" s="5" t="s">
        <v>215</v>
      </c>
      <c r="Q50" s="14"/>
      <c r="T50" s="4"/>
      <c r="U50" s="4">
        <f t="shared" si="5"/>
        <v>43</v>
      </c>
      <c r="V50" s="4">
        <f>+Tabla_468749!A46</f>
        <v>43</v>
      </c>
      <c r="W50" s="11"/>
      <c r="AD50" s="4" t="s">
        <v>214</v>
      </c>
      <c r="AE50" s="3">
        <v>44926</v>
      </c>
      <c r="AF50" s="3">
        <v>44926</v>
      </c>
    </row>
    <row r="51" spans="1:32" x14ac:dyDescent="0.25">
      <c r="A51" s="10">
        <v>2022</v>
      </c>
      <c r="B51" s="3">
        <v>44835</v>
      </c>
      <c r="C51" s="3">
        <v>44926</v>
      </c>
      <c r="D51" s="9" t="s">
        <v>83</v>
      </c>
      <c r="E51" s="8" t="s">
        <v>354</v>
      </c>
      <c r="F51" s="7" t="s">
        <v>220</v>
      </c>
      <c r="G51" s="7" t="s">
        <v>220</v>
      </c>
      <c r="H51" s="13" t="s">
        <v>219</v>
      </c>
      <c r="I51" s="11" t="s">
        <v>353</v>
      </c>
      <c r="J51" s="11" t="s">
        <v>229</v>
      </c>
      <c r="K51" s="11" t="s">
        <v>352</v>
      </c>
      <c r="L51" s="4" t="s">
        <v>94</v>
      </c>
      <c r="M51" s="6">
        <f>12803.65*2</f>
        <v>25607.3</v>
      </c>
      <c r="N51" s="6" t="s">
        <v>215</v>
      </c>
      <c r="O51" s="6">
        <f>10353*2</f>
        <v>20706</v>
      </c>
      <c r="P51" s="5" t="s">
        <v>215</v>
      </c>
      <c r="Q51" s="12"/>
      <c r="T51" s="4"/>
      <c r="U51" s="4">
        <f t="shared" si="5"/>
        <v>44</v>
      </c>
      <c r="V51" s="4">
        <f>+Tabla_468749!A47</f>
        <v>44</v>
      </c>
      <c r="W51" s="11"/>
      <c r="AD51" s="4" t="s">
        <v>214</v>
      </c>
      <c r="AE51" s="3">
        <v>44926</v>
      </c>
      <c r="AF51" s="3">
        <v>44926</v>
      </c>
    </row>
    <row r="52" spans="1:32" x14ac:dyDescent="0.25">
      <c r="A52" s="10">
        <v>2022</v>
      </c>
      <c r="B52" s="3">
        <v>44835</v>
      </c>
      <c r="C52" s="3">
        <v>44926</v>
      </c>
      <c r="D52" s="9" t="s">
        <v>83</v>
      </c>
      <c r="E52" s="8" t="s">
        <v>351</v>
      </c>
      <c r="F52" s="7" t="s">
        <v>220</v>
      </c>
      <c r="G52" s="7" t="s">
        <v>220</v>
      </c>
      <c r="H52" s="13" t="s">
        <v>219</v>
      </c>
      <c r="I52" s="11" t="s">
        <v>350</v>
      </c>
      <c r="J52" s="11" t="s">
        <v>323</v>
      </c>
      <c r="K52" s="11" t="s">
        <v>291</v>
      </c>
      <c r="L52" s="4" t="s">
        <v>94</v>
      </c>
      <c r="M52" s="6">
        <f>12803.65*2</f>
        <v>25607.3</v>
      </c>
      <c r="N52" s="6" t="s">
        <v>215</v>
      </c>
      <c r="O52" s="6">
        <f>10353*2</f>
        <v>20706</v>
      </c>
      <c r="P52" s="5" t="s">
        <v>215</v>
      </c>
      <c r="Q52" s="14"/>
      <c r="T52" s="4"/>
      <c r="U52" s="4">
        <f t="shared" si="5"/>
        <v>45</v>
      </c>
      <c r="V52" s="4">
        <f>+Tabla_468749!A48</f>
        <v>45</v>
      </c>
      <c r="W52" s="11"/>
      <c r="AD52" s="4" t="s">
        <v>214</v>
      </c>
      <c r="AE52" s="3">
        <v>44926</v>
      </c>
      <c r="AF52" s="3">
        <v>44926</v>
      </c>
    </row>
    <row r="53" spans="1:32" x14ac:dyDescent="0.25">
      <c r="A53" s="10">
        <v>2022</v>
      </c>
      <c r="B53" s="3">
        <v>44835</v>
      </c>
      <c r="C53" s="3">
        <v>44926</v>
      </c>
      <c r="D53" s="9" t="s">
        <v>83</v>
      </c>
      <c r="E53" s="8" t="s">
        <v>349</v>
      </c>
      <c r="F53" s="7" t="s">
        <v>220</v>
      </c>
      <c r="G53" s="7" t="s">
        <v>220</v>
      </c>
      <c r="H53" s="13" t="s">
        <v>219</v>
      </c>
      <c r="I53" s="11" t="s">
        <v>348</v>
      </c>
      <c r="J53" s="11" t="s">
        <v>302</v>
      </c>
      <c r="K53" s="11" t="s">
        <v>347</v>
      </c>
      <c r="L53" s="4" t="s">
        <v>94</v>
      </c>
      <c r="M53" s="6">
        <f>11888.9*2</f>
        <v>23777.8</v>
      </c>
      <c r="N53" s="6" t="s">
        <v>215</v>
      </c>
      <c r="O53" s="6">
        <f>9665.39*2</f>
        <v>19330.78</v>
      </c>
      <c r="P53" s="5" t="s">
        <v>215</v>
      </c>
      <c r="Q53" s="12"/>
      <c r="T53" s="4"/>
      <c r="U53" s="4">
        <f t="shared" si="5"/>
        <v>46</v>
      </c>
      <c r="V53" s="4">
        <f>+Tabla_468749!A49</f>
        <v>46</v>
      </c>
      <c r="W53" s="11"/>
      <c r="AD53" s="4" t="s">
        <v>214</v>
      </c>
      <c r="AE53" s="3">
        <v>44926</v>
      </c>
      <c r="AF53" s="3">
        <v>44926</v>
      </c>
    </row>
    <row r="54" spans="1:32" x14ac:dyDescent="0.25">
      <c r="A54" s="10">
        <v>2022</v>
      </c>
      <c r="B54" s="3">
        <v>44835</v>
      </c>
      <c r="C54" s="3">
        <v>44926</v>
      </c>
      <c r="D54" s="9" t="s">
        <v>83</v>
      </c>
      <c r="E54" s="8" t="s">
        <v>346</v>
      </c>
      <c r="F54" s="7" t="s">
        <v>220</v>
      </c>
      <c r="G54" s="7" t="s">
        <v>220</v>
      </c>
      <c r="H54" s="13" t="s">
        <v>219</v>
      </c>
      <c r="I54" s="11" t="s">
        <v>345</v>
      </c>
      <c r="J54" s="11" t="s">
        <v>344</v>
      </c>
      <c r="K54" s="11" t="s">
        <v>225</v>
      </c>
      <c r="L54" s="4" t="s">
        <v>93</v>
      </c>
      <c r="M54" s="6">
        <f>7133.4*2</f>
        <v>14266.8</v>
      </c>
      <c r="N54" s="6" t="s">
        <v>215</v>
      </c>
      <c r="O54" s="6">
        <f>6091*2</f>
        <v>12182</v>
      </c>
      <c r="P54" s="5" t="s">
        <v>215</v>
      </c>
      <c r="Q54" s="14"/>
      <c r="T54" s="4"/>
      <c r="U54" s="4">
        <f t="shared" si="5"/>
        <v>47</v>
      </c>
      <c r="V54" s="4">
        <f>+Tabla_468749!A50</f>
        <v>47</v>
      </c>
      <c r="W54" s="11"/>
      <c r="AD54" s="4" t="s">
        <v>214</v>
      </c>
      <c r="AE54" s="3">
        <v>44926</v>
      </c>
      <c r="AF54" s="3">
        <v>44926</v>
      </c>
    </row>
    <row r="55" spans="1:32" x14ac:dyDescent="0.25">
      <c r="A55" s="10">
        <v>2022</v>
      </c>
      <c r="B55" s="3">
        <v>44835</v>
      </c>
      <c r="C55" s="3">
        <v>44926</v>
      </c>
      <c r="D55" s="9" t="s">
        <v>83</v>
      </c>
      <c r="E55" s="8" t="s">
        <v>343</v>
      </c>
      <c r="F55" s="7" t="s">
        <v>220</v>
      </c>
      <c r="G55" s="7" t="s">
        <v>220</v>
      </c>
      <c r="H55" s="13" t="s">
        <v>219</v>
      </c>
      <c r="I55" s="11" t="s">
        <v>342</v>
      </c>
      <c r="J55" s="11" t="s">
        <v>256</v>
      </c>
      <c r="K55" s="11" t="s">
        <v>339</v>
      </c>
      <c r="L55" s="4" t="s">
        <v>94</v>
      </c>
      <c r="M55" s="6">
        <f>7430.53*2</f>
        <v>14861.06</v>
      </c>
      <c r="N55" s="6" t="s">
        <v>215</v>
      </c>
      <c r="O55" s="6">
        <f>6314.4*2</f>
        <v>12628.8</v>
      </c>
      <c r="P55" s="5" t="s">
        <v>215</v>
      </c>
      <c r="Q55" s="12"/>
      <c r="T55" s="4"/>
      <c r="U55" s="4">
        <f t="shared" si="5"/>
        <v>48</v>
      </c>
      <c r="V55" s="4">
        <f>+Tabla_468749!A51</f>
        <v>48</v>
      </c>
      <c r="W55" s="11"/>
      <c r="AD55" s="4" t="s">
        <v>214</v>
      </c>
      <c r="AE55" s="3">
        <v>44926</v>
      </c>
      <c r="AF55" s="3">
        <v>44926</v>
      </c>
    </row>
    <row r="56" spans="1:32" x14ac:dyDescent="0.25">
      <c r="A56" s="10">
        <v>2022</v>
      </c>
      <c r="B56" s="3">
        <v>44835</v>
      </c>
      <c r="C56" s="3">
        <v>44926</v>
      </c>
      <c r="D56" s="9" t="s">
        <v>83</v>
      </c>
      <c r="E56" s="8" t="s">
        <v>341</v>
      </c>
      <c r="F56" s="7" t="s">
        <v>220</v>
      </c>
      <c r="G56" s="7" t="s">
        <v>220</v>
      </c>
      <c r="H56" s="13" t="s">
        <v>219</v>
      </c>
      <c r="I56" s="11" t="s">
        <v>340</v>
      </c>
      <c r="J56" s="11" t="s">
        <v>339</v>
      </c>
      <c r="K56" s="11" t="s">
        <v>222</v>
      </c>
      <c r="L56" s="4" t="s">
        <v>94</v>
      </c>
      <c r="M56" s="6">
        <f>7430.53*2</f>
        <v>14861.06</v>
      </c>
      <c r="N56" s="6" t="s">
        <v>215</v>
      </c>
      <c r="O56" s="6">
        <f>6314.39*2</f>
        <v>12628.78</v>
      </c>
      <c r="P56" s="5" t="s">
        <v>215</v>
      </c>
      <c r="Q56" s="14"/>
      <c r="T56" s="4"/>
      <c r="U56" s="4">
        <f t="shared" si="5"/>
        <v>49</v>
      </c>
      <c r="V56" s="4">
        <f>+Tabla_468749!A52</f>
        <v>49</v>
      </c>
      <c r="W56" s="11"/>
      <c r="AD56" s="4" t="s">
        <v>214</v>
      </c>
      <c r="AE56" s="3">
        <v>44926</v>
      </c>
      <c r="AF56" s="3">
        <v>44926</v>
      </c>
    </row>
    <row r="57" spans="1:32" x14ac:dyDescent="0.25">
      <c r="A57" s="10">
        <v>2022</v>
      </c>
      <c r="B57" s="3">
        <v>44835</v>
      </c>
      <c r="C57" s="3">
        <v>44926</v>
      </c>
      <c r="D57" s="9" t="s">
        <v>83</v>
      </c>
      <c r="E57" s="8" t="s">
        <v>338</v>
      </c>
      <c r="F57" s="7" t="s">
        <v>220</v>
      </c>
      <c r="G57" s="7" t="s">
        <v>220</v>
      </c>
      <c r="H57" s="13" t="s">
        <v>219</v>
      </c>
      <c r="I57" s="11" t="s">
        <v>337</v>
      </c>
      <c r="J57" s="11" t="s">
        <v>336</v>
      </c>
      <c r="K57" s="11" t="s">
        <v>335</v>
      </c>
      <c r="L57" s="4" t="s">
        <v>94</v>
      </c>
      <c r="M57" s="6">
        <f>7133.4*2</f>
        <v>14266.8</v>
      </c>
      <c r="N57" s="6" t="s">
        <v>215</v>
      </c>
      <c r="O57" s="6">
        <f>6091*2</f>
        <v>12182</v>
      </c>
      <c r="P57" s="5" t="s">
        <v>215</v>
      </c>
      <c r="Q57" s="12"/>
      <c r="T57" s="4"/>
      <c r="U57" s="4">
        <f t="shared" si="5"/>
        <v>50</v>
      </c>
      <c r="V57" s="4">
        <f>+Tabla_468749!A53</f>
        <v>50</v>
      </c>
      <c r="W57" s="11"/>
      <c r="AD57" s="4" t="s">
        <v>214</v>
      </c>
      <c r="AE57" s="3">
        <v>44926</v>
      </c>
      <c r="AF57" s="3">
        <v>44926</v>
      </c>
    </row>
    <row r="58" spans="1:32" x14ac:dyDescent="0.25">
      <c r="A58" s="10">
        <v>2022</v>
      </c>
      <c r="B58" s="3">
        <v>44835</v>
      </c>
      <c r="C58" s="3">
        <v>44926</v>
      </c>
      <c r="D58" s="9" t="s">
        <v>83</v>
      </c>
      <c r="E58" s="8" t="s">
        <v>334</v>
      </c>
      <c r="F58" s="7" t="s">
        <v>220</v>
      </c>
      <c r="G58" s="7" t="s">
        <v>220</v>
      </c>
      <c r="H58" s="13" t="s">
        <v>219</v>
      </c>
      <c r="I58" s="11" t="s">
        <v>333</v>
      </c>
      <c r="J58" s="11" t="s">
        <v>332</v>
      </c>
      <c r="K58" s="11" t="s">
        <v>331</v>
      </c>
      <c r="L58" s="4" t="s">
        <v>94</v>
      </c>
      <c r="M58" s="6">
        <f>7133.4*2</f>
        <v>14266.8</v>
      </c>
      <c r="N58" s="6" t="s">
        <v>215</v>
      </c>
      <c r="O58" s="6">
        <f>6091*2</f>
        <v>12182</v>
      </c>
      <c r="P58" s="5" t="s">
        <v>215</v>
      </c>
      <c r="Q58" s="14"/>
      <c r="T58" s="4"/>
      <c r="U58" s="4">
        <f t="shared" si="5"/>
        <v>51</v>
      </c>
      <c r="V58" s="4">
        <f>+Tabla_468749!A54</f>
        <v>51</v>
      </c>
      <c r="W58" s="11"/>
      <c r="AD58" s="4" t="s">
        <v>214</v>
      </c>
      <c r="AE58" s="3">
        <v>44926</v>
      </c>
      <c r="AF58" s="3">
        <v>44926</v>
      </c>
    </row>
    <row r="59" spans="1:32" x14ac:dyDescent="0.25">
      <c r="A59" s="10">
        <v>2022</v>
      </c>
      <c r="B59" s="3">
        <v>44835</v>
      </c>
      <c r="C59" s="3">
        <v>44926</v>
      </c>
      <c r="D59" s="9" t="s">
        <v>83</v>
      </c>
      <c r="E59" s="8" t="s">
        <v>330</v>
      </c>
      <c r="F59" s="7" t="s">
        <v>220</v>
      </c>
      <c r="G59" s="7" t="s">
        <v>220</v>
      </c>
      <c r="H59" s="13" t="s">
        <v>219</v>
      </c>
      <c r="I59" s="11" t="s">
        <v>329</v>
      </c>
      <c r="J59" s="11" t="s">
        <v>328</v>
      </c>
      <c r="K59" s="11" t="s">
        <v>327</v>
      </c>
      <c r="L59" s="4" t="s">
        <v>94</v>
      </c>
      <c r="M59" s="6">
        <f>7430.53*2</f>
        <v>14861.06</v>
      </c>
      <c r="N59" s="6" t="s">
        <v>215</v>
      </c>
      <c r="O59" s="6">
        <f>6314.57*2</f>
        <v>12629.14</v>
      </c>
      <c r="P59" s="5" t="s">
        <v>215</v>
      </c>
      <c r="Q59" s="12"/>
      <c r="T59" s="4"/>
      <c r="U59" s="4">
        <f t="shared" si="5"/>
        <v>52</v>
      </c>
      <c r="V59" s="4">
        <f>+Tabla_468749!A55</f>
        <v>52</v>
      </c>
      <c r="W59" s="11"/>
      <c r="AD59" s="4" t="s">
        <v>214</v>
      </c>
      <c r="AE59" s="3">
        <v>44926</v>
      </c>
      <c r="AF59" s="3">
        <v>44926</v>
      </c>
    </row>
    <row r="60" spans="1:32" x14ac:dyDescent="0.25">
      <c r="A60" s="10">
        <v>2022</v>
      </c>
      <c r="B60" s="3">
        <v>44835</v>
      </c>
      <c r="C60" s="3">
        <v>44926</v>
      </c>
      <c r="D60" s="9" t="s">
        <v>83</v>
      </c>
      <c r="E60" s="8" t="s">
        <v>326</v>
      </c>
      <c r="F60" s="7" t="s">
        <v>220</v>
      </c>
      <c r="G60" s="7" t="s">
        <v>220</v>
      </c>
      <c r="H60" s="13" t="s">
        <v>219</v>
      </c>
      <c r="I60" s="11" t="s">
        <v>325</v>
      </c>
      <c r="J60" s="11" t="s">
        <v>324</v>
      </c>
      <c r="K60" s="11" t="s">
        <v>323</v>
      </c>
      <c r="L60" s="4" t="s">
        <v>93</v>
      </c>
      <c r="M60" s="6">
        <f>2377.75*2</f>
        <v>4755.5</v>
      </c>
      <c r="N60" s="6" t="s">
        <v>215</v>
      </c>
      <c r="O60" s="6">
        <f>2377.8*2</f>
        <v>4755.6000000000004</v>
      </c>
      <c r="P60" s="5" t="s">
        <v>215</v>
      </c>
      <c r="Q60" s="14"/>
      <c r="T60" s="4"/>
      <c r="U60" s="4">
        <f t="shared" si="5"/>
        <v>53</v>
      </c>
      <c r="V60" s="4">
        <f>+Tabla_468749!A56</f>
        <v>53</v>
      </c>
      <c r="W60" s="11"/>
      <c r="AD60" s="4" t="s">
        <v>214</v>
      </c>
      <c r="AE60" s="3">
        <v>44926</v>
      </c>
      <c r="AF60" s="3">
        <v>44926</v>
      </c>
    </row>
    <row r="61" spans="1:32" x14ac:dyDescent="0.25">
      <c r="A61" s="10">
        <v>2022</v>
      </c>
      <c r="B61" s="3">
        <v>44835</v>
      </c>
      <c r="C61" s="3">
        <v>44926</v>
      </c>
      <c r="D61" s="9" t="s">
        <v>83</v>
      </c>
      <c r="E61" s="8" t="s">
        <v>322</v>
      </c>
      <c r="F61" s="7" t="s">
        <v>220</v>
      </c>
      <c r="G61" s="7" t="s">
        <v>220</v>
      </c>
      <c r="H61" s="13" t="s">
        <v>219</v>
      </c>
      <c r="I61" s="11" t="s">
        <v>321</v>
      </c>
      <c r="J61" s="11" t="s">
        <v>320</v>
      </c>
      <c r="K61" s="11" t="s">
        <v>319</v>
      </c>
      <c r="L61" s="4" t="s">
        <v>94</v>
      </c>
      <c r="M61" s="6">
        <f>2377.75*2</f>
        <v>4755.5</v>
      </c>
      <c r="N61" s="6" t="s">
        <v>215</v>
      </c>
      <c r="O61" s="6">
        <f>2377.8*2</f>
        <v>4755.6000000000004</v>
      </c>
      <c r="P61" s="5" t="s">
        <v>215</v>
      </c>
      <c r="Q61" s="12"/>
      <c r="T61" s="4"/>
      <c r="U61" s="4">
        <f t="shared" si="5"/>
        <v>54</v>
      </c>
      <c r="V61" s="4">
        <f>+Tabla_468749!A57</f>
        <v>54</v>
      </c>
      <c r="W61" s="11"/>
      <c r="AD61" s="4" t="s">
        <v>214</v>
      </c>
      <c r="AE61" s="3">
        <v>44926</v>
      </c>
      <c r="AF61" s="3">
        <v>44926</v>
      </c>
    </row>
    <row r="62" spans="1:32" x14ac:dyDescent="0.25">
      <c r="A62" s="10">
        <v>2022</v>
      </c>
      <c r="B62" s="3">
        <v>44835</v>
      </c>
      <c r="C62" s="3">
        <v>44926</v>
      </c>
      <c r="D62" s="9" t="s">
        <v>83</v>
      </c>
      <c r="E62" s="8" t="s">
        <v>318</v>
      </c>
      <c r="F62" s="7" t="s">
        <v>220</v>
      </c>
      <c r="G62" s="7" t="s">
        <v>220</v>
      </c>
      <c r="H62" s="13" t="s">
        <v>219</v>
      </c>
      <c r="I62" s="11" t="s">
        <v>317</v>
      </c>
      <c r="J62" s="11" t="s">
        <v>316</v>
      </c>
      <c r="K62" s="11" t="s">
        <v>315</v>
      </c>
      <c r="L62" s="4" t="s">
        <v>94</v>
      </c>
      <c r="M62" s="6">
        <f>7133.4*2</f>
        <v>14266.8</v>
      </c>
      <c r="N62" s="6" t="s">
        <v>215</v>
      </c>
      <c r="O62" s="6">
        <f>6091*2</f>
        <v>12182</v>
      </c>
      <c r="P62" s="5" t="s">
        <v>215</v>
      </c>
      <c r="Q62" s="14"/>
      <c r="T62" s="4"/>
      <c r="U62" s="4">
        <f t="shared" si="5"/>
        <v>55</v>
      </c>
      <c r="V62" s="4">
        <f>+Tabla_468749!A58</f>
        <v>55</v>
      </c>
      <c r="W62" s="11"/>
      <c r="AD62" s="4" t="s">
        <v>214</v>
      </c>
      <c r="AE62" s="3">
        <v>44926</v>
      </c>
      <c r="AF62" s="3">
        <v>44926</v>
      </c>
    </row>
    <row r="63" spans="1:32" x14ac:dyDescent="0.25">
      <c r="A63" s="10">
        <v>2022</v>
      </c>
      <c r="B63" s="3">
        <v>44835</v>
      </c>
      <c r="C63" s="3">
        <v>44926</v>
      </c>
      <c r="D63" s="9" t="s">
        <v>83</v>
      </c>
      <c r="E63" s="8" t="s">
        <v>314</v>
      </c>
      <c r="F63" s="7" t="s">
        <v>220</v>
      </c>
      <c r="G63" s="7" t="s">
        <v>220</v>
      </c>
      <c r="H63" s="13" t="s">
        <v>219</v>
      </c>
      <c r="I63" s="11" t="s">
        <v>313</v>
      </c>
      <c r="J63" s="11" t="s">
        <v>261</v>
      </c>
      <c r="K63" s="11" t="s">
        <v>312</v>
      </c>
      <c r="L63" s="4" t="s">
        <v>93</v>
      </c>
      <c r="M63" s="6">
        <f>5350.05*2</f>
        <v>10700.1</v>
      </c>
      <c r="N63" s="6" t="s">
        <v>215</v>
      </c>
      <c r="O63" s="6">
        <f>4704.4*2</f>
        <v>9408.7999999999993</v>
      </c>
      <c r="P63" s="5" t="s">
        <v>215</v>
      </c>
      <c r="Q63" s="12"/>
      <c r="T63" s="4"/>
      <c r="U63" s="4">
        <f t="shared" si="5"/>
        <v>56</v>
      </c>
      <c r="V63" s="4">
        <f>+Tabla_468749!A59</f>
        <v>56</v>
      </c>
      <c r="W63" s="11"/>
      <c r="AD63" s="4" t="s">
        <v>214</v>
      </c>
      <c r="AE63" s="3">
        <v>44926</v>
      </c>
      <c r="AF63" s="3">
        <v>44926</v>
      </c>
    </row>
    <row r="64" spans="1:32" x14ac:dyDescent="0.25">
      <c r="A64" s="10">
        <v>2022</v>
      </c>
      <c r="B64" s="3">
        <v>44835</v>
      </c>
      <c r="C64" s="3">
        <v>44926</v>
      </c>
      <c r="D64" s="9" t="s">
        <v>83</v>
      </c>
      <c r="E64" s="8" t="s">
        <v>311</v>
      </c>
      <c r="F64" s="7" t="s">
        <v>220</v>
      </c>
      <c r="G64" s="7" t="s">
        <v>220</v>
      </c>
      <c r="H64" s="13" t="s">
        <v>219</v>
      </c>
      <c r="I64" s="11" t="s">
        <v>310</v>
      </c>
      <c r="J64" s="11" t="s">
        <v>309</v>
      </c>
      <c r="K64" s="11" t="s">
        <v>308</v>
      </c>
      <c r="L64" s="4" t="s">
        <v>94</v>
      </c>
      <c r="M64" s="6">
        <f>7430.53*2</f>
        <v>14861.06</v>
      </c>
      <c r="N64" s="6" t="s">
        <v>215</v>
      </c>
      <c r="O64" s="6">
        <f>6314.6*2</f>
        <v>12629.2</v>
      </c>
      <c r="P64" s="5" t="s">
        <v>215</v>
      </c>
      <c r="Q64" s="14"/>
      <c r="T64" s="4"/>
      <c r="U64" s="4">
        <f t="shared" si="5"/>
        <v>57</v>
      </c>
      <c r="V64" s="4">
        <f>+Tabla_468749!A60</f>
        <v>57</v>
      </c>
      <c r="W64" s="11"/>
      <c r="AD64" s="4" t="s">
        <v>214</v>
      </c>
      <c r="AE64" s="3">
        <v>44926</v>
      </c>
      <c r="AF64" s="3">
        <v>44926</v>
      </c>
    </row>
    <row r="65" spans="1:32" x14ac:dyDescent="0.25">
      <c r="A65" s="10">
        <v>2022</v>
      </c>
      <c r="B65" s="3">
        <v>44835</v>
      </c>
      <c r="C65" s="3">
        <v>44926</v>
      </c>
      <c r="D65" s="9" t="s">
        <v>83</v>
      </c>
      <c r="E65" s="8" t="s">
        <v>307</v>
      </c>
      <c r="F65" s="7" t="s">
        <v>220</v>
      </c>
      <c r="G65" s="7" t="s">
        <v>220</v>
      </c>
      <c r="H65" s="13" t="s">
        <v>219</v>
      </c>
      <c r="I65" s="11" t="s">
        <v>306</v>
      </c>
      <c r="J65" s="11" t="s">
        <v>305</v>
      </c>
      <c r="K65" s="11" t="s">
        <v>261</v>
      </c>
      <c r="L65" s="4" t="s">
        <v>94</v>
      </c>
      <c r="M65" s="6">
        <f>7430.53*2</f>
        <v>14861.06</v>
      </c>
      <c r="N65" s="6" t="s">
        <v>215</v>
      </c>
      <c r="O65" s="6">
        <f>6314.6*2</f>
        <v>12629.2</v>
      </c>
      <c r="P65" s="5" t="s">
        <v>215</v>
      </c>
      <c r="Q65" s="12"/>
      <c r="T65" s="4"/>
      <c r="U65" s="4">
        <f t="shared" si="5"/>
        <v>58</v>
      </c>
      <c r="V65" s="4">
        <f>+Tabla_468749!A61</f>
        <v>58</v>
      </c>
      <c r="W65" s="11"/>
      <c r="AD65" s="4" t="s">
        <v>214</v>
      </c>
      <c r="AE65" s="3">
        <v>44926</v>
      </c>
      <c r="AF65" s="3">
        <v>44926</v>
      </c>
    </row>
    <row r="66" spans="1:32" x14ac:dyDescent="0.25">
      <c r="A66" s="10">
        <v>2022</v>
      </c>
      <c r="B66" s="3">
        <v>44835</v>
      </c>
      <c r="C66" s="3">
        <v>44926</v>
      </c>
      <c r="D66" s="9" t="s">
        <v>83</v>
      </c>
      <c r="E66" s="8" t="s">
        <v>304</v>
      </c>
      <c r="F66" s="7" t="s">
        <v>220</v>
      </c>
      <c r="G66" s="7" t="s">
        <v>220</v>
      </c>
      <c r="H66" s="13" t="s">
        <v>219</v>
      </c>
      <c r="I66" s="11" t="s">
        <v>303</v>
      </c>
      <c r="J66" s="11" t="s">
        <v>302</v>
      </c>
      <c r="K66" s="11" t="s">
        <v>260</v>
      </c>
      <c r="L66" s="4" t="s">
        <v>93</v>
      </c>
      <c r="M66" s="6">
        <f>7133.4*2</f>
        <v>14266.8</v>
      </c>
      <c r="N66" s="6" t="s">
        <v>215</v>
      </c>
      <c r="O66" s="6">
        <f>6091.2*2</f>
        <v>12182.4</v>
      </c>
      <c r="P66" s="5" t="s">
        <v>215</v>
      </c>
      <c r="Q66" s="14"/>
      <c r="T66" s="4"/>
      <c r="U66" s="4">
        <f t="shared" ref="U66:U87" si="6">+U65+1</f>
        <v>59</v>
      </c>
      <c r="V66" s="4">
        <f>+Tabla_468749!A62</f>
        <v>59</v>
      </c>
      <c r="W66" s="11"/>
      <c r="AD66" s="4" t="s">
        <v>214</v>
      </c>
      <c r="AE66" s="3">
        <v>44926</v>
      </c>
      <c r="AF66" s="3">
        <v>44926</v>
      </c>
    </row>
    <row r="67" spans="1:32" x14ac:dyDescent="0.25">
      <c r="A67" s="10">
        <v>2022</v>
      </c>
      <c r="B67" s="3">
        <v>44835</v>
      </c>
      <c r="C67" s="3">
        <v>44926</v>
      </c>
      <c r="D67" s="9" t="s">
        <v>83</v>
      </c>
      <c r="E67" s="8" t="s">
        <v>301</v>
      </c>
      <c r="F67" s="7" t="s">
        <v>220</v>
      </c>
      <c r="G67" s="7" t="s">
        <v>220</v>
      </c>
      <c r="H67" s="7" t="s">
        <v>219</v>
      </c>
      <c r="I67" s="11" t="s">
        <v>300</v>
      </c>
      <c r="J67" s="11" t="s">
        <v>299</v>
      </c>
      <c r="K67" s="11" t="s">
        <v>298</v>
      </c>
      <c r="L67" s="4" t="s">
        <v>94</v>
      </c>
      <c r="M67" s="6">
        <f>8025.08*2</f>
        <v>16050.16</v>
      </c>
      <c r="N67" s="6" t="s">
        <v>215</v>
      </c>
      <c r="O67" s="6">
        <f>6761.2*2</f>
        <v>13522.4</v>
      </c>
      <c r="P67" s="5" t="s">
        <v>215</v>
      </c>
      <c r="Q67" s="12"/>
      <c r="T67" s="4"/>
      <c r="U67" s="4">
        <f t="shared" si="6"/>
        <v>60</v>
      </c>
      <c r="V67" s="4">
        <f>+Tabla_468749!A63</f>
        <v>60</v>
      </c>
      <c r="W67" s="11"/>
      <c r="AD67" s="4" t="s">
        <v>214</v>
      </c>
      <c r="AE67" s="3">
        <v>44926</v>
      </c>
      <c r="AF67" s="3">
        <v>44926</v>
      </c>
    </row>
    <row r="68" spans="1:32" x14ac:dyDescent="0.25">
      <c r="A68" s="10">
        <v>2022</v>
      </c>
      <c r="B68" s="3">
        <v>44835</v>
      </c>
      <c r="C68" s="3">
        <v>44926</v>
      </c>
      <c r="D68" s="9" t="s">
        <v>83</v>
      </c>
      <c r="E68" s="8" t="s">
        <v>297</v>
      </c>
      <c r="F68" s="7" t="s">
        <v>220</v>
      </c>
      <c r="G68" s="7" t="s">
        <v>220</v>
      </c>
      <c r="H68" s="7" t="s">
        <v>219</v>
      </c>
      <c r="I68" s="11" t="s">
        <v>296</v>
      </c>
      <c r="J68" s="11" t="s">
        <v>295</v>
      </c>
      <c r="K68" s="11" t="s">
        <v>294</v>
      </c>
      <c r="L68" s="4" t="s">
        <v>94</v>
      </c>
      <c r="M68" s="6">
        <f>5052.78*2</f>
        <v>10105.56</v>
      </c>
      <c r="N68" s="6" t="s">
        <v>215</v>
      </c>
      <c r="O68" s="6">
        <f>4465*2</f>
        <v>8930</v>
      </c>
      <c r="P68" s="5" t="s">
        <v>215</v>
      </c>
      <c r="Q68" s="14"/>
      <c r="T68" s="4"/>
      <c r="U68" s="4">
        <f t="shared" si="6"/>
        <v>61</v>
      </c>
      <c r="V68" s="4">
        <f>+Tabla_468749!A64</f>
        <v>61</v>
      </c>
      <c r="W68" s="11"/>
      <c r="AD68" s="4" t="s">
        <v>214</v>
      </c>
      <c r="AE68" s="3">
        <v>44926</v>
      </c>
      <c r="AF68" s="3">
        <v>44926</v>
      </c>
    </row>
    <row r="69" spans="1:32" x14ac:dyDescent="0.25">
      <c r="A69" s="10">
        <v>2022</v>
      </c>
      <c r="B69" s="3">
        <v>44835</v>
      </c>
      <c r="C69" s="3">
        <v>44926</v>
      </c>
      <c r="D69" s="9" t="s">
        <v>83</v>
      </c>
      <c r="E69" s="8" t="s">
        <v>293</v>
      </c>
      <c r="F69" s="7" t="s">
        <v>220</v>
      </c>
      <c r="G69" s="7" t="s">
        <v>220</v>
      </c>
      <c r="H69" s="7" t="s">
        <v>219</v>
      </c>
      <c r="I69" s="11" t="s">
        <v>292</v>
      </c>
      <c r="J69" s="11" t="s">
        <v>261</v>
      </c>
      <c r="K69" s="11" t="s">
        <v>291</v>
      </c>
      <c r="L69" s="4" t="s">
        <v>93</v>
      </c>
      <c r="M69" s="6">
        <f>5350.05*2</f>
        <v>10700.1</v>
      </c>
      <c r="N69" s="6" t="s">
        <v>215</v>
      </c>
      <c r="O69" s="6">
        <f>4704.6*2</f>
        <v>9409.2000000000007</v>
      </c>
      <c r="P69" s="5" t="s">
        <v>215</v>
      </c>
      <c r="Q69" s="12"/>
      <c r="T69" s="4"/>
      <c r="U69" s="4">
        <f t="shared" si="6"/>
        <v>62</v>
      </c>
      <c r="V69" s="4">
        <f>+Tabla_468749!A65</f>
        <v>62</v>
      </c>
      <c r="AD69" s="4" t="s">
        <v>214</v>
      </c>
      <c r="AE69" s="3">
        <v>44926</v>
      </c>
      <c r="AF69" s="3">
        <v>44926</v>
      </c>
    </row>
    <row r="70" spans="1:32" x14ac:dyDescent="0.25">
      <c r="A70" s="10">
        <v>2022</v>
      </c>
      <c r="B70" s="3">
        <v>44835</v>
      </c>
      <c r="C70" s="3">
        <v>44926</v>
      </c>
      <c r="D70" s="9" t="s">
        <v>83</v>
      </c>
      <c r="E70" s="8" t="s">
        <v>290</v>
      </c>
      <c r="F70" s="7" t="s">
        <v>220</v>
      </c>
      <c r="G70" s="7" t="s">
        <v>220</v>
      </c>
      <c r="H70" s="7" t="s">
        <v>219</v>
      </c>
      <c r="I70" s="11" t="s">
        <v>289</v>
      </c>
      <c r="J70" s="11" t="s">
        <v>288</v>
      </c>
      <c r="K70" s="11" t="s">
        <v>287</v>
      </c>
      <c r="L70" s="4" t="s">
        <v>93</v>
      </c>
      <c r="M70" s="6">
        <f>4755.5*2</f>
        <v>9511</v>
      </c>
      <c r="N70" s="6" t="s">
        <v>215</v>
      </c>
      <c r="O70" s="6">
        <f>4225.8*2</f>
        <v>8451.6</v>
      </c>
      <c r="P70" s="5" t="s">
        <v>215</v>
      </c>
      <c r="Q70" s="14"/>
      <c r="T70" s="4"/>
      <c r="U70" s="4">
        <f t="shared" si="6"/>
        <v>63</v>
      </c>
      <c r="V70" s="4">
        <f>+Tabla_468749!A66</f>
        <v>63</v>
      </c>
      <c r="AD70" s="4" t="s">
        <v>214</v>
      </c>
      <c r="AE70" s="3">
        <v>44926</v>
      </c>
      <c r="AF70" s="3">
        <v>44926</v>
      </c>
    </row>
    <row r="71" spans="1:32" x14ac:dyDescent="0.25">
      <c r="A71" s="10">
        <v>2022</v>
      </c>
      <c r="B71" s="3">
        <v>44835</v>
      </c>
      <c r="C71" s="3">
        <v>44926</v>
      </c>
      <c r="D71" s="9" t="s">
        <v>83</v>
      </c>
      <c r="E71" s="8" t="s">
        <v>286</v>
      </c>
      <c r="F71" s="7" t="s">
        <v>220</v>
      </c>
      <c r="G71" s="7" t="s">
        <v>220</v>
      </c>
      <c r="H71" s="7" t="s">
        <v>219</v>
      </c>
      <c r="I71" s="11" t="s">
        <v>285</v>
      </c>
      <c r="J71" s="11" t="s">
        <v>284</v>
      </c>
      <c r="K71" s="11" t="s">
        <v>283</v>
      </c>
      <c r="L71" s="4" t="s">
        <v>94</v>
      </c>
      <c r="M71" s="6">
        <f>2377.75*2</f>
        <v>4755.5</v>
      </c>
      <c r="N71" s="6" t="s">
        <v>215</v>
      </c>
      <c r="O71" s="6">
        <f>2400.2*2</f>
        <v>4800.3999999999996</v>
      </c>
      <c r="P71" s="5" t="s">
        <v>215</v>
      </c>
      <c r="Q71" s="12"/>
      <c r="T71" s="4"/>
      <c r="U71" s="4">
        <f t="shared" si="6"/>
        <v>64</v>
      </c>
      <c r="V71" s="4">
        <f>+Tabla_468749!A67</f>
        <v>64</v>
      </c>
      <c r="AD71" s="4" t="s">
        <v>214</v>
      </c>
      <c r="AE71" s="3">
        <v>44926</v>
      </c>
      <c r="AF71" s="3">
        <v>44926</v>
      </c>
    </row>
    <row r="72" spans="1:32" x14ac:dyDescent="0.25">
      <c r="A72" s="10">
        <v>2022</v>
      </c>
      <c r="B72" s="3">
        <v>44835</v>
      </c>
      <c r="C72" s="3">
        <v>44926</v>
      </c>
      <c r="D72" s="9" t="s">
        <v>83</v>
      </c>
      <c r="E72" s="8" t="s">
        <v>282</v>
      </c>
      <c r="F72" s="7" t="s">
        <v>220</v>
      </c>
      <c r="G72" s="7" t="s">
        <v>220</v>
      </c>
      <c r="H72" s="7" t="s">
        <v>219</v>
      </c>
      <c r="I72" s="11" t="s">
        <v>281</v>
      </c>
      <c r="J72" s="11" t="s">
        <v>280</v>
      </c>
      <c r="K72" s="11" t="s">
        <v>279</v>
      </c>
      <c r="L72" s="4" t="s">
        <v>93</v>
      </c>
      <c r="M72" s="6">
        <f>4755.5*2</f>
        <v>9511</v>
      </c>
      <c r="N72" s="6" t="s">
        <v>215</v>
      </c>
      <c r="O72" s="6">
        <f>4225.8*2</f>
        <v>8451.6</v>
      </c>
      <c r="P72" s="5" t="s">
        <v>215</v>
      </c>
      <c r="Q72" s="14"/>
      <c r="T72" s="4"/>
      <c r="U72" s="4">
        <f t="shared" si="6"/>
        <v>65</v>
      </c>
      <c r="V72" s="4">
        <f>+Tabla_468749!A68</f>
        <v>65</v>
      </c>
      <c r="AD72" s="4" t="s">
        <v>214</v>
      </c>
      <c r="AE72" s="3">
        <v>44926</v>
      </c>
      <c r="AF72" s="3">
        <v>44926</v>
      </c>
    </row>
    <row r="73" spans="1:32" x14ac:dyDescent="0.25">
      <c r="A73" s="10">
        <v>2022</v>
      </c>
      <c r="B73" s="3">
        <v>44835</v>
      </c>
      <c r="C73" s="3">
        <v>44926</v>
      </c>
      <c r="D73" s="9" t="s">
        <v>83</v>
      </c>
      <c r="E73" s="8" t="s">
        <v>278</v>
      </c>
      <c r="F73" s="7" t="s">
        <v>220</v>
      </c>
      <c r="G73" s="7" t="s">
        <v>220</v>
      </c>
      <c r="H73" s="7" t="s">
        <v>219</v>
      </c>
      <c r="I73" s="11" t="s">
        <v>277</v>
      </c>
      <c r="J73" s="11" t="s">
        <v>256</v>
      </c>
      <c r="K73" s="11" t="s">
        <v>276</v>
      </c>
      <c r="L73" s="4" t="s">
        <v>94</v>
      </c>
      <c r="M73" s="6">
        <f>3566.7*2</f>
        <v>7133.4</v>
      </c>
      <c r="N73" s="6" t="s">
        <v>215</v>
      </c>
      <c r="O73" s="6">
        <f>3207.8*2</f>
        <v>6415.6</v>
      </c>
      <c r="P73" s="5" t="s">
        <v>215</v>
      </c>
      <c r="Q73" s="12"/>
      <c r="T73" s="4"/>
      <c r="U73" s="4">
        <f t="shared" si="6"/>
        <v>66</v>
      </c>
      <c r="V73" s="4">
        <f>+Tabla_468749!A69</f>
        <v>66</v>
      </c>
      <c r="AD73" s="4" t="s">
        <v>214</v>
      </c>
      <c r="AE73" s="3">
        <v>44926</v>
      </c>
      <c r="AF73" s="3">
        <v>44926</v>
      </c>
    </row>
    <row r="74" spans="1:32" x14ac:dyDescent="0.25">
      <c r="A74" s="10">
        <v>2022</v>
      </c>
      <c r="B74" s="3">
        <v>44835</v>
      </c>
      <c r="C74" s="3">
        <v>44926</v>
      </c>
      <c r="D74" s="9" t="s">
        <v>83</v>
      </c>
      <c r="E74" s="8" t="s">
        <v>275</v>
      </c>
      <c r="F74" s="7" t="s">
        <v>220</v>
      </c>
      <c r="G74" s="7" t="s">
        <v>220</v>
      </c>
      <c r="H74" s="7" t="s">
        <v>219</v>
      </c>
      <c r="I74" s="11" t="s">
        <v>274</v>
      </c>
      <c r="J74" s="11" t="s">
        <v>273</v>
      </c>
      <c r="K74" s="11" t="s">
        <v>272</v>
      </c>
      <c r="L74" s="4" t="s">
        <v>94</v>
      </c>
      <c r="M74" s="6">
        <f>5647.18*2</f>
        <v>11294.36</v>
      </c>
      <c r="N74" s="6" t="s">
        <v>215</v>
      </c>
      <c r="O74" s="6">
        <f>4941.2*2</f>
        <v>9882.4</v>
      </c>
      <c r="P74" s="5" t="s">
        <v>215</v>
      </c>
      <c r="Q74" s="14"/>
      <c r="T74" s="4"/>
      <c r="U74" s="4">
        <f t="shared" si="6"/>
        <v>67</v>
      </c>
      <c r="V74" s="4">
        <f>+Tabla_468749!A70</f>
        <v>67</v>
      </c>
      <c r="AD74" s="4" t="s">
        <v>214</v>
      </c>
      <c r="AE74" s="3">
        <v>44926</v>
      </c>
      <c r="AF74" s="3">
        <v>44926</v>
      </c>
    </row>
    <row r="75" spans="1:32" x14ac:dyDescent="0.25">
      <c r="A75" s="10">
        <v>2022</v>
      </c>
      <c r="B75" s="3">
        <v>44835</v>
      </c>
      <c r="C75" s="3">
        <v>44926</v>
      </c>
      <c r="D75" s="9" t="s">
        <v>83</v>
      </c>
      <c r="E75" s="8" t="s">
        <v>271</v>
      </c>
      <c r="F75" s="7" t="s">
        <v>220</v>
      </c>
      <c r="G75" s="7" t="s">
        <v>220</v>
      </c>
      <c r="H75" s="7" t="s">
        <v>219</v>
      </c>
      <c r="I75" s="11" t="s">
        <v>270</v>
      </c>
      <c r="J75" s="11" t="s">
        <v>269</v>
      </c>
      <c r="K75" s="11" t="s">
        <v>224</v>
      </c>
      <c r="L75" s="4" t="s">
        <v>93</v>
      </c>
      <c r="M75" s="6">
        <f>3863.83*2</f>
        <v>7727.66</v>
      </c>
      <c r="N75" s="6" t="s">
        <v>215</v>
      </c>
      <c r="O75" s="6">
        <f>3462.8*2</f>
        <v>6925.6</v>
      </c>
      <c r="P75" s="5" t="s">
        <v>215</v>
      </c>
      <c r="Q75" s="12"/>
      <c r="T75" s="4"/>
      <c r="U75" s="4">
        <f t="shared" si="6"/>
        <v>68</v>
      </c>
      <c r="V75" s="4">
        <f>+Tabla_468749!A71</f>
        <v>68</v>
      </c>
      <c r="AD75" s="4" t="s">
        <v>214</v>
      </c>
      <c r="AE75" s="3">
        <v>44926</v>
      </c>
      <c r="AF75" s="3">
        <v>44926</v>
      </c>
    </row>
    <row r="76" spans="1:32" x14ac:dyDescent="0.25">
      <c r="A76" s="10">
        <v>2022</v>
      </c>
      <c r="B76" s="3">
        <v>44835</v>
      </c>
      <c r="C76" s="3">
        <v>44926</v>
      </c>
      <c r="D76" s="9" t="s">
        <v>83</v>
      </c>
      <c r="E76" s="8" t="s">
        <v>268</v>
      </c>
      <c r="F76" s="7" t="s">
        <v>220</v>
      </c>
      <c r="G76" s="7" t="s">
        <v>220</v>
      </c>
      <c r="H76" s="7" t="s">
        <v>219</v>
      </c>
      <c r="I76" s="11" t="s">
        <v>267</v>
      </c>
      <c r="J76" s="11" t="s">
        <v>266</v>
      </c>
      <c r="K76" s="11" t="s">
        <v>265</v>
      </c>
      <c r="L76" s="4" t="s">
        <v>93</v>
      </c>
      <c r="M76" s="6">
        <f>4755.5*2</f>
        <v>9511</v>
      </c>
      <c r="N76" s="6" t="s">
        <v>215</v>
      </c>
      <c r="O76" s="6">
        <f>4225.8*2</f>
        <v>8451.6</v>
      </c>
      <c r="P76" s="5" t="s">
        <v>215</v>
      </c>
      <c r="Q76" s="14"/>
      <c r="T76" s="4"/>
      <c r="U76" s="4">
        <f t="shared" si="6"/>
        <v>69</v>
      </c>
      <c r="V76" s="4">
        <f>+Tabla_468749!A72</f>
        <v>69</v>
      </c>
      <c r="AD76" s="4" t="s">
        <v>214</v>
      </c>
      <c r="AE76" s="3">
        <v>44926</v>
      </c>
      <c r="AF76" s="3">
        <v>44926</v>
      </c>
    </row>
    <row r="77" spans="1:32" x14ac:dyDescent="0.25">
      <c r="A77" s="10">
        <v>2022</v>
      </c>
      <c r="B77" s="3">
        <v>44835</v>
      </c>
      <c r="C77" s="3">
        <v>44926</v>
      </c>
      <c r="D77" s="9" t="s">
        <v>83</v>
      </c>
      <c r="E77" s="8" t="s">
        <v>264</v>
      </c>
      <c r="F77" s="7" t="s">
        <v>220</v>
      </c>
      <c r="G77" s="7" t="s">
        <v>220</v>
      </c>
      <c r="H77" s="7" t="s">
        <v>219</v>
      </c>
      <c r="I77" s="11" t="s">
        <v>263</v>
      </c>
      <c r="J77" s="11" t="s">
        <v>262</v>
      </c>
      <c r="K77" s="11" t="s">
        <v>261</v>
      </c>
      <c r="L77" s="4" t="s">
        <v>93</v>
      </c>
      <c r="M77" s="6">
        <f>6241.73*2</f>
        <v>12483.46</v>
      </c>
      <c r="N77" s="6" t="s">
        <v>215</v>
      </c>
      <c r="O77" s="6">
        <f>5408.4*2</f>
        <v>10816.8</v>
      </c>
      <c r="P77" s="5" t="s">
        <v>215</v>
      </c>
      <c r="Q77" s="12"/>
      <c r="T77" s="4"/>
      <c r="U77" s="4">
        <f t="shared" si="6"/>
        <v>70</v>
      </c>
      <c r="V77" s="4">
        <f>+Tabla_468749!A73</f>
        <v>70</v>
      </c>
      <c r="AD77" s="4" t="s">
        <v>214</v>
      </c>
      <c r="AE77" s="3">
        <v>44926</v>
      </c>
      <c r="AF77" s="3">
        <v>44926</v>
      </c>
    </row>
    <row r="78" spans="1:32" x14ac:dyDescent="0.25">
      <c r="A78" s="10">
        <v>2022</v>
      </c>
      <c r="B78" s="3">
        <v>44835</v>
      </c>
      <c r="C78" s="3">
        <v>44926</v>
      </c>
      <c r="D78" s="9" t="s">
        <v>83</v>
      </c>
      <c r="E78" s="8" t="s">
        <v>259</v>
      </c>
      <c r="F78" s="7" t="s">
        <v>220</v>
      </c>
      <c r="G78" s="7" t="s">
        <v>220</v>
      </c>
      <c r="H78" s="7" t="s">
        <v>219</v>
      </c>
      <c r="I78" s="11" t="s">
        <v>258</v>
      </c>
      <c r="J78" s="11" t="s">
        <v>257</v>
      </c>
      <c r="K78" s="11" t="s">
        <v>256</v>
      </c>
      <c r="L78" s="4" t="s">
        <v>93</v>
      </c>
      <c r="M78" s="6">
        <f>2675.03*2</f>
        <v>5350.06</v>
      </c>
      <c r="N78" s="6" t="s">
        <v>215</v>
      </c>
      <c r="O78" s="6">
        <f>2663.6*2</f>
        <v>5327.2</v>
      </c>
      <c r="P78" s="5" t="s">
        <v>215</v>
      </c>
      <c r="Q78" s="14"/>
      <c r="T78" s="4"/>
      <c r="U78" s="4">
        <f t="shared" si="6"/>
        <v>71</v>
      </c>
      <c r="V78" s="4">
        <f>+Tabla_468749!A74</f>
        <v>71</v>
      </c>
      <c r="AD78" s="4" t="s">
        <v>214</v>
      </c>
      <c r="AE78" s="3">
        <v>44926</v>
      </c>
      <c r="AF78" s="3">
        <v>44926</v>
      </c>
    </row>
    <row r="79" spans="1:32" x14ac:dyDescent="0.25">
      <c r="A79" s="10">
        <v>2022</v>
      </c>
      <c r="B79" s="3">
        <v>44835</v>
      </c>
      <c r="C79" s="3">
        <v>44926</v>
      </c>
      <c r="D79" s="9" t="s">
        <v>83</v>
      </c>
      <c r="E79" s="8" t="s">
        <v>255</v>
      </c>
      <c r="F79" s="7" t="s">
        <v>220</v>
      </c>
      <c r="G79" s="7" t="s">
        <v>220</v>
      </c>
      <c r="H79" s="7" t="s">
        <v>219</v>
      </c>
      <c r="I79" s="11" t="s">
        <v>254</v>
      </c>
      <c r="J79" s="11" t="s">
        <v>253</v>
      </c>
      <c r="K79" s="11" t="s">
        <v>252</v>
      </c>
      <c r="L79" s="4" t="s">
        <v>93</v>
      </c>
      <c r="M79" s="6">
        <f>5944.45*2</f>
        <v>11888.9</v>
      </c>
      <c r="N79" s="6" t="s">
        <v>215</v>
      </c>
      <c r="O79" s="6">
        <f>5174.8*2</f>
        <v>10349.6</v>
      </c>
      <c r="P79" s="5" t="s">
        <v>215</v>
      </c>
      <c r="Q79" s="12"/>
      <c r="T79" s="4"/>
      <c r="U79" s="4">
        <f t="shared" si="6"/>
        <v>72</v>
      </c>
      <c r="V79" s="4">
        <f>+Tabla_468749!A75</f>
        <v>72</v>
      </c>
      <c r="AD79" s="4" t="s">
        <v>214</v>
      </c>
      <c r="AE79" s="3">
        <v>44926</v>
      </c>
      <c r="AF79" s="3">
        <v>44926</v>
      </c>
    </row>
    <row r="80" spans="1:32" x14ac:dyDescent="0.25">
      <c r="A80" s="10">
        <v>2022</v>
      </c>
      <c r="B80" s="3">
        <v>44835</v>
      </c>
      <c r="C80" s="3">
        <v>44926</v>
      </c>
      <c r="D80" s="9" t="s">
        <v>83</v>
      </c>
      <c r="E80" s="8" t="s">
        <v>251</v>
      </c>
      <c r="F80" s="7" t="s">
        <v>220</v>
      </c>
      <c r="G80" s="7" t="s">
        <v>220</v>
      </c>
      <c r="H80" s="7" t="s">
        <v>219</v>
      </c>
      <c r="I80" s="11" t="s">
        <v>250</v>
      </c>
      <c r="J80" s="11" t="s">
        <v>249</v>
      </c>
      <c r="K80" s="11" t="s">
        <v>248</v>
      </c>
      <c r="L80" s="4" t="s">
        <v>94</v>
      </c>
      <c r="M80" s="6">
        <f>4755.5*2</f>
        <v>9511</v>
      </c>
      <c r="N80" s="6" t="s">
        <v>215</v>
      </c>
      <c r="O80" s="6">
        <f>4225.8*2</f>
        <v>8451.6</v>
      </c>
      <c r="P80" s="5" t="s">
        <v>215</v>
      </c>
      <c r="Q80" s="14"/>
      <c r="T80" s="4"/>
      <c r="U80" s="4">
        <f t="shared" si="6"/>
        <v>73</v>
      </c>
      <c r="V80" s="4">
        <f>+Tabla_468749!A76</f>
        <v>73</v>
      </c>
      <c r="AD80" s="4" t="s">
        <v>214</v>
      </c>
      <c r="AE80" s="3">
        <v>44926</v>
      </c>
      <c r="AF80" s="3">
        <v>44926</v>
      </c>
    </row>
    <row r="81" spans="1:32" x14ac:dyDescent="0.25">
      <c r="A81" s="10">
        <v>2022</v>
      </c>
      <c r="B81" s="3">
        <v>44835</v>
      </c>
      <c r="C81" s="3">
        <v>44926</v>
      </c>
      <c r="D81" s="9" t="s">
        <v>83</v>
      </c>
      <c r="E81" s="8" t="s">
        <v>247</v>
      </c>
      <c r="F81" s="7" t="s">
        <v>220</v>
      </c>
      <c r="G81" s="7" t="s">
        <v>220</v>
      </c>
      <c r="H81" s="7" t="s">
        <v>219</v>
      </c>
      <c r="I81" s="11" t="s">
        <v>246</v>
      </c>
      <c r="J81" s="11" t="s">
        <v>245</v>
      </c>
      <c r="K81" s="11" t="s">
        <v>244</v>
      </c>
      <c r="L81" s="4" t="s">
        <v>93</v>
      </c>
      <c r="M81" s="6">
        <f>5647.18*2</f>
        <v>11294.36</v>
      </c>
      <c r="N81" s="6" t="s">
        <v>215</v>
      </c>
      <c r="O81" s="6">
        <f>4941.2*2</f>
        <v>9882.4</v>
      </c>
      <c r="P81" s="5" t="s">
        <v>215</v>
      </c>
      <c r="Q81" s="12"/>
      <c r="T81" s="4"/>
      <c r="U81" s="4">
        <f t="shared" si="6"/>
        <v>74</v>
      </c>
      <c r="V81" s="4">
        <f>+Tabla_468749!A77</f>
        <v>74</v>
      </c>
      <c r="AD81" s="4" t="s">
        <v>214</v>
      </c>
      <c r="AE81" s="3">
        <v>44926</v>
      </c>
      <c r="AF81" s="3">
        <v>44926</v>
      </c>
    </row>
    <row r="82" spans="1:32" x14ac:dyDescent="0.25">
      <c r="A82" s="10">
        <v>2022</v>
      </c>
      <c r="B82" s="3">
        <v>44835</v>
      </c>
      <c r="C82" s="3">
        <v>44926</v>
      </c>
      <c r="D82" s="9" t="s">
        <v>83</v>
      </c>
      <c r="E82" s="8" t="s">
        <v>243</v>
      </c>
      <c r="F82" s="7" t="s">
        <v>220</v>
      </c>
      <c r="G82" s="7" t="s">
        <v>220</v>
      </c>
      <c r="H82" s="7" t="s">
        <v>219</v>
      </c>
      <c r="I82" s="11" t="s">
        <v>242</v>
      </c>
      <c r="J82" s="11" t="s">
        <v>241</v>
      </c>
      <c r="K82" s="11" t="s">
        <v>240</v>
      </c>
      <c r="L82" s="4" t="s">
        <v>94</v>
      </c>
      <c r="M82" s="6">
        <f>3269.43*2</f>
        <v>6538.86</v>
      </c>
      <c r="N82" s="6" t="s">
        <v>215</v>
      </c>
      <c r="O82" s="6">
        <f>3076.6*2</f>
        <v>6153.2</v>
      </c>
      <c r="P82" s="5" t="s">
        <v>215</v>
      </c>
      <c r="Q82" s="14"/>
      <c r="T82" s="4"/>
      <c r="U82" s="4">
        <f t="shared" si="6"/>
        <v>75</v>
      </c>
      <c r="V82" s="4">
        <f>+Tabla_468749!A78</f>
        <v>75</v>
      </c>
      <c r="AD82" s="4" t="s">
        <v>214</v>
      </c>
      <c r="AE82" s="3">
        <v>44926</v>
      </c>
      <c r="AF82" s="3">
        <v>44926</v>
      </c>
    </row>
    <row r="83" spans="1:32" x14ac:dyDescent="0.25">
      <c r="A83" s="10">
        <v>2022</v>
      </c>
      <c r="B83" s="3">
        <v>44835</v>
      </c>
      <c r="C83" s="3">
        <v>44926</v>
      </c>
      <c r="D83" s="9" t="s">
        <v>83</v>
      </c>
      <c r="E83" s="8" t="s">
        <v>239</v>
      </c>
      <c r="F83" s="7" t="s">
        <v>220</v>
      </c>
      <c r="G83" s="7" t="s">
        <v>220</v>
      </c>
      <c r="H83" s="7" t="s">
        <v>219</v>
      </c>
      <c r="I83" s="11" t="s">
        <v>238</v>
      </c>
      <c r="J83" s="11" t="s">
        <v>237</v>
      </c>
      <c r="K83" s="11" t="s">
        <v>236</v>
      </c>
      <c r="L83" s="4" t="s">
        <v>93</v>
      </c>
      <c r="M83" s="6">
        <f>3269.43*2</f>
        <v>6538.86</v>
      </c>
      <c r="N83" s="6" t="s">
        <v>215</v>
      </c>
      <c r="O83" s="6">
        <f>3076.6*2</f>
        <v>6153.2</v>
      </c>
      <c r="P83" s="5" t="s">
        <v>215</v>
      </c>
      <c r="Q83" s="12"/>
      <c r="T83" s="4"/>
      <c r="U83" s="4">
        <f t="shared" si="6"/>
        <v>76</v>
      </c>
      <c r="V83" s="4">
        <f>+Tabla_468749!A79</f>
        <v>76</v>
      </c>
      <c r="AD83" s="4" t="s">
        <v>214</v>
      </c>
      <c r="AE83" s="3">
        <v>44926</v>
      </c>
      <c r="AF83" s="3">
        <v>44926</v>
      </c>
    </row>
    <row r="84" spans="1:32" x14ac:dyDescent="0.25">
      <c r="A84" s="10">
        <v>2022</v>
      </c>
      <c r="B84" s="3">
        <v>44835</v>
      </c>
      <c r="C84" s="3">
        <v>44926</v>
      </c>
      <c r="D84" s="9" t="s">
        <v>83</v>
      </c>
      <c r="E84" s="8" t="s">
        <v>235</v>
      </c>
      <c r="F84" s="7" t="s">
        <v>220</v>
      </c>
      <c r="G84" s="7" t="s">
        <v>220</v>
      </c>
      <c r="H84" s="7" t="s">
        <v>219</v>
      </c>
      <c r="I84" s="11" t="s">
        <v>234</v>
      </c>
      <c r="J84" s="11" t="s">
        <v>233</v>
      </c>
      <c r="K84" s="11" t="s">
        <v>232</v>
      </c>
      <c r="L84" s="4" t="s">
        <v>93</v>
      </c>
      <c r="M84" s="6">
        <f>3566.7*2</f>
        <v>7133.4</v>
      </c>
      <c r="N84" s="6" t="s">
        <v>215</v>
      </c>
      <c r="O84" s="6">
        <f>3207.6*2</f>
        <v>6415.2</v>
      </c>
      <c r="P84" s="5" t="s">
        <v>215</v>
      </c>
      <c r="Q84" s="14"/>
      <c r="T84" s="4"/>
      <c r="U84" s="4">
        <f t="shared" si="6"/>
        <v>77</v>
      </c>
      <c r="V84" s="4">
        <f>+Tabla_468749!A80</f>
        <v>77</v>
      </c>
      <c r="AD84" s="4" t="s">
        <v>214</v>
      </c>
      <c r="AE84" s="3">
        <v>44926</v>
      </c>
      <c r="AF84" s="3">
        <v>44926</v>
      </c>
    </row>
    <row r="85" spans="1:32" x14ac:dyDescent="0.25">
      <c r="A85" s="10">
        <v>2022</v>
      </c>
      <c r="B85" s="3">
        <v>44835</v>
      </c>
      <c r="C85" s="3">
        <v>44926</v>
      </c>
      <c r="D85" s="9" t="s">
        <v>83</v>
      </c>
      <c r="E85" s="8" t="s">
        <v>231</v>
      </c>
      <c r="F85" s="7" t="s">
        <v>220</v>
      </c>
      <c r="G85" s="7" t="s">
        <v>220</v>
      </c>
      <c r="H85" s="7" t="s">
        <v>219</v>
      </c>
      <c r="I85" s="11" t="s">
        <v>230</v>
      </c>
      <c r="J85" s="11" t="s">
        <v>229</v>
      </c>
      <c r="K85" s="11" t="s">
        <v>228</v>
      </c>
      <c r="L85" s="4" t="s">
        <v>93</v>
      </c>
      <c r="M85" s="6">
        <f>4161.1*2</f>
        <v>8322.2000000000007</v>
      </c>
      <c r="N85" s="6" t="s">
        <v>215</v>
      </c>
      <c r="O85" s="6">
        <f>3717.2*2</f>
        <v>7434.4</v>
      </c>
      <c r="P85" s="5" t="s">
        <v>215</v>
      </c>
      <c r="Q85" s="12"/>
      <c r="T85" s="4"/>
      <c r="U85" s="4">
        <f t="shared" si="6"/>
        <v>78</v>
      </c>
      <c r="V85" s="4">
        <f>+Tabla_468749!A81</f>
        <v>78</v>
      </c>
      <c r="AD85" s="4" t="s">
        <v>214</v>
      </c>
      <c r="AE85" s="3">
        <v>44926</v>
      </c>
      <c r="AF85" s="3">
        <v>44926</v>
      </c>
    </row>
    <row r="86" spans="1:32" x14ac:dyDescent="0.25">
      <c r="A86" s="10">
        <v>2022</v>
      </c>
      <c r="B86" s="3">
        <v>44835</v>
      </c>
      <c r="C86" s="3">
        <v>44926</v>
      </c>
      <c r="D86" s="9" t="s">
        <v>83</v>
      </c>
      <c r="E86" s="8" t="s">
        <v>227</v>
      </c>
      <c r="F86" s="7" t="s">
        <v>220</v>
      </c>
      <c r="G86" s="7" t="s">
        <v>220</v>
      </c>
      <c r="H86" s="7" t="s">
        <v>219</v>
      </c>
      <c r="I86" s="11" t="s">
        <v>226</v>
      </c>
      <c r="J86" s="11" t="s">
        <v>225</v>
      </c>
      <c r="K86" s="11" t="s">
        <v>224</v>
      </c>
      <c r="L86" s="4" t="s">
        <v>94</v>
      </c>
      <c r="M86" s="6">
        <f>3566.7*2</f>
        <v>7133.4</v>
      </c>
      <c r="N86" s="6" t="s">
        <v>215</v>
      </c>
      <c r="O86" s="6">
        <f>3207.6*2</f>
        <v>6415.2</v>
      </c>
      <c r="P86" s="5" t="s">
        <v>215</v>
      </c>
      <c r="Q86" s="14"/>
      <c r="T86" s="4"/>
      <c r="U86" s="4">
        <f t="shared" si="6"/>
        <v>79</v>
      </c>
      <c r="V86" s="4">
        <f>+Tabla_468749!A82</f>
        <v>79</v>
      </c>
      <c r="AD86" s="4" t="s">
        <v>214</v>
      </c>
      <c r="AE86" s="3">
        <v>44926</v>
      </c>
      <c r="AF86" s="3">
        <v>44926</v>
      </c>
    </row>
    <row r="87" spans="1:32" ht="15.75" customHeight="1" x14ac:dyDescent="0.25">
      <c r="A87" s="10">
        <v>2022</v>
      </c>
      <c r="B87" s="3">
        <v>44835</v>
      </c>
      <c r="C87" s="3">
        <v>44926</v>
      </c>
      <c r="D87" s="9" t="s">
        <v>83</v>
      </c>
      <c r="E87" s="8" t="s">
        <v>221</v>
      </c>
      <c r="F87" s="7" t="s">
        <v>220</v>
      </c>
      <c r="G87" s="7" t="s">
        <v>220</v>
      </c>
      <c r="H87" s="7" t="s">
        <v>219</v>
      </c>
      <c r="I87" s="11" t="s">
        <v>218</v>
      </c>
      <c r="J87" s="11" t="s">
        <v>217</v>
      </c>
      <c r="K87" s="11" t="s">
        <v>216</v>
      </c>
      <c r="L87" s="4" t="s">
        <v>94</v>
      </c>
      <c r="M87" s="6">
        <f>4755.5*2</f>
        <v>9511</v>
      </c>
      <c r="N87" s="6" t="s">
        <v>215</v>
      </c>
      <c r="O87" s="6">
        <f>4225.8*2</f>
        <v>8451.6</v>
      </c>
      <c r="P87" s="5" t="s">
        <v>215</v>
      </c>
      <c r="Q87" s="12"/>
      <c r="T87" s="4"/>
      <c r="U87" s="4">
        <f t="shared" si="6"/>
        <v>80</v>
      </c>
      <c r="V87" s="4">
        <f>+Tabla_468749!A83</f>
        <v>80</v>
      </c>
      <c r="AD87" s="4" t="s">
        <v>214</v>
      </c>
      <c r="AE87" s="3">
        <v>44926</v>
      </c>
      <c r="AF87" s="3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1:L22 L30:L35 L8:L11 L41:L87" xr:uid="{00000000-0002-0000-0000-000001000000}">
      <formula1>Hidden_211</formula1>
    </dataValidation>
    <dataValidation type="list" allowBlank="1" showInputMessage="1" showErrorMessage="1" sqref="L23:L24 L26 L29:L44 L14 L16" xr:uid="{00000000-0002-0000-0000-000002000000}">
      <formula1>hidden2</formula1>
    </dataValidation>
    <dataValidation type="list" allowBlank="1" showErrorMessage="1" sqref="D8:D87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3"/>
  <sheetViews>
    <sheetView topLeftCell="A60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  <col min="7" max="7" width="24.5703125" customWidth="1"/>
    <col min="8" max="8" width="14.7109375" customWidth="1"/>
    <col min="9" max="9" width="26.7109375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9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9" x14ac:dyDescent="0.25">
      <c r="A4">
        <v>1</v>
      </c>
      <c r="B4" s="4" t="s">
        <v>531</v>
      </c>
      <c r="C4" s="21"/>
      <c r="D4" s="22">
        <v>52159.98</v>
      </c>
      <c r="E4" s="4" t="s">
        <v>215</v>
      </c>
      <c r="F4" s="4" t="s">
        <v>532</v>
      </c>
      <c r="G4" s="4"/>
      <c r="H4" s="4"/>
      <c r="I4" s="4"/>
    </row>
    <row r="5" spans="1:9" x14ac:dyDescent="0.25">
      <c r="A5">
        <v>2</v>
      </c>
      <c r="B5" s="4" t="s">
        <v>531</v>
      </c>
      <c r="C5" s="21"/>
      <c r="D5" s="22">
        <v>69742.399999999994</v>
      </c>
      <c r="E5" s="4" t="s">
        <v>215</v>
      </c>
      <c r="F5" s="4" t="s">
        <v>532</v>
      </c>
      <c r="G5" s="4"/>
      <c r="H5" s="4"/>
      <c r="I5" s="4"/>
    </row>
    <row r="6" spans="1:9" x14ac:dyDescent="0.25">
      <c r="A6">
        <v>3</v>
      </c>
      <c r="B6" s="4" t="s">
        <v>531</v>
      </c>
      <c r="C6" s="21"/>
      <c r="D6" s="22">
        <v>69742.399999999994</v>
      </c>
      <c r="E6" s="4" t="s">
        <v>215</v>
      </c>
      <c r="F6" s="4" t="s">
        <v>532</v>
      </c>
      <c r="G6" s="4"/>
      <c r="H6" s="4"/>
      <c r="I6" s="4"/>
    </row>
    <row r="7" spans="1:9" x14ac:dyDescent="0.25">
      <c r="A7">
        <v>4</v>
      </c>
      <c r="B7" s="4" t="s">
        <v>531</v>
      </c>
      <c r="C7" s="21"/>
      <c r="D7" s="22">
        <v>64703.51</v>
      </c>
      <c r="E7" s="4" t="s">
        <v>215</v>
      </c>
      <c r="F7" s="4" t="s">
        <v>532</v>
      </c>
      <c r="G7" s="4"/>
      <c r="H7" s="4"/>
      <c r="I7" s="4"/>
    </row>
    <row r="8" spans="1:9" x14ac:dyDescent="0.25">
      <c r="A8">
        <v>5</v>
      </c>
      <c r="B8" s="4" t="s">
        <v>531</v>
      </c>
      <c r="C8" s="21"/>
      <c r="D8" s="22">
        <v>49462.8</v>
      </c>
      <c r="E8" s="4" t="s">
        <v>215</v>
      </c>
      <c r="F8" s="4" t="s">
        <v>532</v>
      </c>
      <c r="G8" s="4"/>
      <c r="H8" s="4"/>
      <c r="I8" s="4"/>
    </row>
    <row r="9" spans="1:9" x14ac:dyDescent="0.25">
      <c r="A9">
        <v>6</v>
      </c>
      <c r="B9" s="4" t="s">
        <v>531</v>
      </c>
      <c r="C9" s="21"/>
      <c r="D9" s="22">
        <v>49462.8</v>
      </c>
      <c r="E9" s="4" t="s">
        <v>215</v>
      </c>
      <c r="F9" s="4" t="s">
        <v>532</v>
      </c>
      <c r="G9" s="4"/>
      <c r="H9" s="4"/>
      <c r="I9" s="4"/>
    </row>
    <row r="10" spans="1:9" x14ac:dyDescent="0.25">
      <c r="A10">
        <v>7</v>
      </c>
      <c r="B10" s="4" t="s">
        <v>531</v>
      </c>
      <c r="C10" s="21"/>
      <c r="D10" s="22">
        <v>49462.8</v>
      </c>
      <c r="E10" s="4" t="s">
        <v>215</v>
      </c>
      <c r="F10" s="4" t="s">
        <v>532</v>
      </c>
      <c r="G10" s="4"/>
      <c r="H10" s="4"/>
      <c r="I10" s="4"/>
    </row>
    <row r="11" spans="1:9" x14ac:dyDescent="0.25">
      <c r="A11">
        <v>8</v>
      </c>
      <c r="B11" s="4" t="s">
        <v>531</v>
      </c>
      <c r="C11" s="21"/>
      <c r="D11" s="22">
        <v>35943.199999999997</v>
      </c>
      <c r="E11" s="4" t="s">
        <v>215</v>
      </c>
      <c r="F11" s="4" t="s">
        <v>532</v>
      </c>
      <c r="G11" s="4"/>
      <c r="H11" s="4"/>
      <c r="I11" s="4"/>
    </row>
    <row r="12" spans="1:9" x14ac:dyDescent="0.25">
      <c r="A12">
        <v>9</v>
      </c>
      <c r="B12" s="4" t="s">
        <v>531</v>
      </c>
      <c r="C12" s="21"/>
      <c r="D12" s="22">
        <v>12184.74</v>
      </c>
      <c r="E12" s="4" t="s">
        <v>215</v>
      </c>
      <c r="F12" s="4" t="s">
        <v>532</v>
      </c>
      <c r="G12" s="4"/>
      <c r="H12" s="4"/>
      <c r="I12" s="4"/>
    </row>
    <row r="13" spans="1:9" x14ac:dyDescent="0.25">
      <c r="A13">
        <v>10</v>
      </c>
      <c r="B13" s="4" t="s">
        <v>531</v>
      </c>
      <c r="C13" s="21"/>
      <c r="D13" s="22">
        <v>35943.199999999997</v>
      </c>
      <c r="E13" s="4" t="s">
        <v>215</v>
      </c>
      <c r="F13" s="4" t="s">
        <v>532</v>
      </c>
      <c r="G13" s="4"/>
      <c r="H13" s="4"/>
      <c r="I13" s="4"/>
    </row>
    <row r="14" spans="1:9" x14ac:dyDescent="0.25">
      <c r="A14">
        <v>11</v>
      </c>
      <c r="B14" s="4" t="s">
        <v>531</v>
      </c>
      <c r="C14" s="21"/>
      <c r="D14" s="22">
        <v>35943.199999999997</v>
      </c>
      <c r="E14" s="4" t="s">
        <v>215</v>
      </c>
      <c r="F14" s="4" t="s">
        <v>532</v>
      </c>
      <c r="G14" s="4"/>
      <c r="H14" s="4"/>
      <c r="I14" s="4"/>
    </row>
    <row r="15" spans="1:9" x14ac:dyDescent="0.25">
      <c r="A15">
        <v>12</v>
      </c>
      <c r="B15" s="4" t="s">
        <v>531</v>
      </c>
      <c r="C15" s="21"/>
      <c r="D15" s="22">
        <v>35943.199999999997</v>
      </c>
      <c r="E15" s="4" t="s">
        <v>215</v>
      </c>
      <c r="F15" s="4" t="s">
        <v>532</v>
      </c>
      <c r="G15" s="4"/>
      <c r="H15" s="4"/>
      <c r="I15" s="4"/>
    </row>
    <row r="16" spans="1:9" x14ac:dyDescent="0.25">
      <c r="A16">
        <v>13</v>
      </c>
      <c r="B16" s="4" t="s">
        <v>531</v>
      </c>
      <c r="C16" s="21"/>
      <c r="D16" s="22">
        <v>29051.09</v>
      </c>
      <c r="E16" s="4" t="s">
        <v>215</v>
      </c>
      <c r="F16" s="4" t="s">
        <v>532</v>
      </c>
      <c r="G16" s="4"/>
      <c r="H16" s="4"/>
      <c r="I16" s="4"/>
    </row>
    <row r="17" spans="1:9" x14ac:dyDescent="0.25">
      <c r="A17">
        <v>14</v>
      </c>
      <c r="B17" s="4" t="s">
        <v>531</v>
      </c>
      <c r="C17" s="21"/>
      <c r="D17" s="22">
        <v>35943.199999999997</v>
      </c>
      <c r="E17" s="4" t="s">
        <v>215</v>
      </c>
      <c r="F17" s="4" t="s">
        <v>532</v>
      </c>
      <c r="G17" s="4"/>
      <c r="H17" s="4"/>
      <c r="I17" s="4"/>
    </row>
    <row r="18" spans="1:9" x14ac:dyDescent="0.25">
      <c r="A18">
        <v>15</v>
      </c>
      <c r="B18" s="4" t="s">
        <v>531</v>
      </c>
      <c r="C18" s="21"/>
      <c r="D18" s="22">
        <v>35943.199999999997</v>
      </c>
      <c r="E18" s="4" t="s">
        <v>215</v>
      </c>
      <c r="F18" s="4" t="s">
        <v>532</v>
      </c>
      <c r="G18" s="4"/>
      <c r="H18" s="4"/>
      <c r="I18" s="4"/>
    </row>
    <row r="19" spans="1:9" x14ac:dyDescent="0.25">
      <c r="A19">
        <v>16</v>
      </c>
      <c r="B19" s="4" t="s">
        <v>531</v>
      </c>
      <c r="C19" s="21"/>
      <c r="D19" s="22">
        <v>22041.599999999999</v>
      </c>
      <c r="E19" s="4" t="s">
        <v>215</v>
      </c>
      <c r="F19" s="4" t="s">
        <v>532</v>
      </c>
      <c r="G19" s="4"/>
      <c r="H19" s="4"/>
      <c r="I19" s="4"/>
    </row>
    <row r="20" spans="1:9" x14ac:dyDescent="0.25">
      <c r="A20">
        <v>17</v>
      </c>
      <c r="B20" s="4" t="s">
        <v>531</v>
      </c>
      <c r="C20" s="21"/>
      <c r="D20" s="22">
        <v>22041.599999999999</v>
      </c>
      <c r="E20" s="4" t="s">
        <v>215</v>
      </c>
      <c r="F20" s="4" t="s">
        <v>532</v>
      </c>
      <c r="G20" s="4"/>
      <c r="H20" s="4"/>
      <c r="I20" s="4"/>
    </row>
    <row r="21" spans="1:9" x14ac:dyDescent="0.25">
      <c r="A21">
        <v>18</v>
      </c>
      <c r="B21" s="4" t="s">
        <v>531</v>
      </c>
      <c r="C21" s="21"/>
      <c r="D21" s="22">
        <v>22040.400000000001</v>
      </c>
      <c r="E21" s="4" t="s">
        <v>215</v>
      </c>
      <c r="F21" s="4" t="s">
        <v>532</v>
      </c>
      <c r="G21" s="4"/>
      <c r="H21" s="4"/>
      <c r="I21" s="4"/>
    </row>
    <row r="22" spans="1:9" x14ac:dyDescent="0.25">
      <c r="A22">
        <v>19</v>
      </c>
      <c r="B22" s="4" t="s">
        <v>531</v>
      </c>
      <c r="C22" s="21"/>
      <c r="D22" s="22">
        <v>22041.599999999999</v>
      </c>
      <c r="E22" s="4" t="s">
        <v>215</v>
      </c>
      <c r="F22" s="4" t="s">
        <v>532</v>
      </c>
      <c r="G22" s="4"/>
      <c r="H22" s="4"/>
      <c r="I22" s="4"/>
    </row>
    <row r="23" spans="1:9" x14ac:dyDescent="0.25">
      <c r="A23">
        <v>20</v>
      </c>
      <c r="B23" s="4" t="s">
        <v>531</v>
      </c>
      <c r="C23" s="21"/>
      <c r="D23" s="22">
        <v>13780.8</v>
      </c>
      <c r="E23" s="4" t="s">
        <v>215</v>
      </c>
      <c r="F23" s="4" t="s">
        <v>532</v>
      </c>
      <c r="G23" s="4"/>
      <c r="H23" s="4"/>
      <c r="I23" s="4"/>
    </row>
    <row r="24" spans="1:9" x14ac:dyDescent="0.25">
      <c r="A24">
        <v>21</v>
      </c>
      <c r="B24" s="4" t="s">
        <v>531</v>
      </c>
      <c r="C24" s="21"/>
      <c r="D24" s="22">
        <v>13780.8</v>
      </c>
      <c r="E24" s="4" t="s">
        <v>215</v>
      </c>
      <c r="F24" s="4" t="s">
        <v>532</v>
      </c>
      <c r="G24" s="4"/>
      <c r="H24" s="4"/>
      <c r="I24" s="4"/>
    </row>
    <row r="25" spans="1:9" x14ac:dyDescent="0.25">
      <c r="A25">
        <v>22</v>
      </c>
      <c r="B25" s="4" t="s">
        <v>531</v>
      </c>
      <c r="C25" s="21"/>
      <c r="D25" s="22">
        <v>13780.8</v>
      </c>
      <c r="E25" s="4" t="s">
        <v>215</v>
      </c>
      <c r="F25" s="4" t="s">
        <v>532</v>
      </c>
      <c r="G25" s="4"/>
      <c r="H25" s="4"/>
      <c r="I25" s="4"/>
    </row>
    <row r="26" spans="1:9" x14ac:dyDescent="0.25">
      <c r="A26">
        <v>23</v>
      </c>
      <c r="B26" s="4" t="s">
        <v>531</v>
      </c>
      <c r="C26" s="21"/>
      <c r="D26" s="22">
        <v>13398.38</v>
      </c>
      <c r="E26" s="4" t="s">
        <v>215</v>
      </c>
      <c r="F26" s="4" t="s">
        <v>532</v>
      </c>
      <c r="G26" s="4"/>
      <c r="H26" s="4"/>
      <c r="I26" s="4"/>
    </row>
    <row r="27" spans="1:9" x14ac:dyDescent="0.25">
      <c r="A27">
        <v>24</v>
      </c>
      <c r="B27" s="4" t="s">
        <v>531</v>
      </c>
      <c r="C27" s="21"/>
      <c r="D27" s="22">
        <v>5818.94</v>
      </c>
      <c r="E27" s="4" t="s">
        <v>215</v>
      </c>
      <c r="F27" s="4" t="s">
        <v>532</v>
      </c>
      <c r="G27" s="4"/>
      <c r="H27" s="4"/>
      <c r="I27" s="4"/>
    </row>
    <row r="28" spans="1:9" x14ac:dyDescent="0.25">
      <c r="A28">
        <v>25</v>
      </c>
      <c r="B28" s="4" t="s">
        <v>531</v>
      </c>
      <c r="C28" s="21"/>
      <c r="D28" s="22">
        <v>1388.27</v>
      </c>
      <c r="E28" s="4" t="s">
        <v>215</v>
      </c>
      <c r="F28" s="4" t="s">
        <v>532</v>
      </c>
      <c r="G28" s="4"/>
      <c r="H28" s="4"/>
      <c r="I28" s="4"/>
    </row>
    <row r="29" spans="1:9" x14ac:dyDescent="0.25">
      <c r="A29">
        <v>26</v>
      </c>
      <c r="B29" s="4" t="s">
        <v>531</v>
      </c>
      <c r="C29" s="21"/>
      <c r="D29" s="22">
        <v>11859.2</v>
      </c>
      <c r="E29" s="4" t="s">
        <v>215</v>
      </c>
      <c r="F29" s="4" t="s">
        <v>532</v>
      </c>
      <c r="G29" s="4"/>
      <c r="H29" s="4"/>
      <c r="I29" s="4"/>
    </row>
    <row r="30" spans="1:9" x14ac:dyDescent="0.25">
      <c r="A30">
        <v>27</v>
      </c>
      <c r="B30" s="4" t="s">
        <v>531</v>
      </c>
      <c r="C30" s="21"/>
      <c r="D30" s="22">
        <v>9066.44</v>
      </c>
      <c r="E30" s="4" t="s">
        <v>215</v>
      </c>
      <c r="F30" s="4" t="s">
        <v>532</v>
      </c>
      <c r="G30" s="4"/>
      <c r="H30" s="4"/>
      <c r="I30" s="4"/>
    </row>
    <row r="31" spans="1:9" x14ac:dyDescent="0.25">
      <c r="A31">
        <v>28</v>
      </c>
      <c r="B31" s="4" t="s">
        <v>531</v>
      </c>
      <c r="C31" s="21"/>
      <c r="D31" s="22">
        <v>8149.13</v>
      </c>
      <c r="E31" s="4" t="s">
        <v>215</v>
      </c>
      <c r="F31" s="4" t="s">
        <v>532</v>
      </c>
      <c r="G31" s="4"/>
      <c r="H31" s="4"/>
      <c r="I31" s="4"/>
    </row>
    <row r="32" spans="1:9" x14ac:dyDescent="0.25">
      <c r="A32">
        <v>29</v>
      </c>
      <c r="B32" s="4" t="s">
        <v>531</v>
      </c>
      <c r="C32" s="21"/>
      <c r="D32" s="22">
        <v>10666.4</v>
      </c>
      <c r="E32" s="4" t="s">
        <v>215</v>
      </c>
      <c r="F32" s="4" t="s">
        <v>532</v>
      </c>
      <c r="G32" s="4"/>
      <c r="H32" s="4"/>
      <c r="I32" s="4"/>
    </row>
    <row r="33" spans="1:9" x14ac:dyDescent="0.25">
      <c r="A33">
        <v>30</v>
      </c>
      <c r="B33" s="4" t="s">
        <v>531</v>
      </c>
      <c r="C33" s="21"/>
      <c r="D33" s="22">
        <v>10666.4</v>
      </c>
      <c r="E33" s="4" t="s">
        <v>215</v>
      </c>
      <c r="F33" s="4" t="s">
        <v>532</v>
      </c>
      <c r="G33" s="4"/>
      <c r="H33" s="4"/>
      <c r="I33" s="4"/>
    </row>
    <row r="34" spans="1:9" x14ac:dyDescent="0.25">
      <c r="A34">
        <v>31</v>
      </c>
      <c r="B34" s="4" t="s">
        <v>531</v>
      </c>
      <c r="C34" s="21"/>
      <c r="D34" s="22">
        <v>10666.4</v>
      </c>
      <c r="E34" s="4" t="s">
        <v>215</v>
      </c>
      <c r="F34" s="4" t="s">
        <v>532</v>
      </c>
      <c r="G34" s="4"/>
      <c r="H34" s="4"/>
      <c r="I34" s="4"/>
    </row>
    <row r="35" spans="1:9" x14ac:dyDescent="0.25">
      <c r="A35">
        <v>32</v>
      </c>
      <c r="B35" s="4" t="s">
        <v>531</v>
      </c>
      <c r="C35" s="21"/>
      <c r="D35" s="22">
        <v>10666.4</v>
      </c>
      <c r="E35" s="4" t="s">
        <v>215</v>
      </c>
      <c r="F35" s="4" t="s">
        <v>532</v>
      </c>
      <c r="G35" s="4"/>
      <c r="H35" s="4"/>
      <c r="I35" s="4"/>
    </row>
    <row r="36" spans="1:9" x14ac:dyDescent="0.25">
      <c r="A36">
        <v>33</v>
      </c>
      <c r="B36" s="4" t="s">
        <v>531</v>
      </c>
      <c r="D36" s="22">
        <v>10666.4</v>
      </c>
      <c r="E36" s="4" t="s">
        <v>215</v>
      </c>
      <c r="F36" s="4" t="s">
        <v>532</v>
      </c>
      <c r="G36" s="4"/>
      <c r="H36" s="4"/>
      <c r="I36" s="4"/>
    </row>
    <row r="37" spans="1:9" x14ac:dyDescent="0.25">
      <c r="A37">
        <v>34</v>
      </c>
      <c r="B37" s="4" t="s">
        <v>531</v>
      </c>
      <c r="D37" s="22">
        <v>6845.16</v>
      </c>
      <c r="E37" s="4" t="s">
        <v>215</v>
      </c>
      <c r="F37" s="4" t="s">
        <v>532</v>
      </c>
      <c r="G37" s="4"/>
      <c r="H37" s="4"/>
      <c r="I37" s="4"/>
    </row>
    <row r="38" spans="1:9" x14ac:dyDescent="0.25">
      <c r="A38">
        <v>35</v>
      </c>
      <c r="B38" s="4" t="s">
        <v>531</v>
      </c>
      <c r="D38" s="22">
        <v>8149.13</v>
      </c>
      <c r="E38" s="4" t="s">
        <v>215</v>
      </c>
      <c r="F38" s="4" t="s">
        <v>532</v>
      </c>
      <c r="G38" s="4"/>
      <c r="H38" s="4"/>
      <c r="I38" s="4"/>
    </row>
    <row r="39" spans="1:9" x14ac:dyDescent="0.25">
      <c r="A39">
        <v>36</v>
      </c>
      <c r="B39" s="4" t="s">
        <v>531</v>
      </c>
      <c r="D39" s="22">
        <v>6961.48</v>
      </c>
      <c r="E39" s="4" t="s">
        <v>215</v>
      </c>
      <c r="F39" s="4" t="s">
        <v>532</v>
      </c>
      <c r="G39" s="4"/>
      <c r="H39" s="4"/>
      <c r="I39" s="4"/>
    </row>
    <row r="40" spans="1:9" x14ac:dyDescent="0.25">
      <c r="A40">
        <v>37</v>
      </c>
      <c r="B40" s="4" t="s">
        <v>531</v>
      </c>
      <c r="D40" s="22">
        <v>17976.400000000001</v>
      </c>
      <c r="E40" s="4" t="s">
        <v>215</v>
      </c>
      <c r="F40" s="4" t="s">
        <v>532</v>
      </c>
      <c r="G40" s="4"/>
      <c r="H40" s="4"/>
      <c r="I40" s="4"/>
    </row>
    <row r="41" spans="1:9" x14ac:dyDescent="0.25">
      <c r="A41">
        <v>38</v>
      </c>
      <c r="B41" s="4" t="s">
        <v>531</v>
      </c>
      <c r="D41" s="22">
        <v>10066.799999999999</v>
      </c>
      <c r="E41" s="4" t="s">
        <v>215</v>
      </c>
      <c r="F41" s="4" t="s">
        <v>532</v>
      </c>
      <c r="G41" s="4"/>
      <c r="H41" s="4"/>
      <c r="I41" s="4"/>
    </row>
    <row r="42" spans="1:9" x14ac:dyDescent="0.25">
      <c r="A42">
        <v>39</v>
      </c>
      <c r="B42" s="4" t="s">
        <v>531</v>
      </c>
      <c r="D42" s="22">
        <v>31090.400000000001</v>
      </c>
      <c r="E42" s="4" t="s">
        <v>215</v>
      </c>
      <c r="F42" s="4" t="s">
        <v>532</v>
      </c>
      <c r="G42" s="4"/>
      <c r="H42" s="4"/>
      <c r="I42" s="4"/>
    </row>
    <row r="43" spans="1:9" x14ac:dyDescent="0.25">
      <c r="A43">
        <v>40</v>
      </c>
      <c r="B43" s="4" t="s">
        <v>531</v>
      </c>
      <c r="D43" s="22">
        <v>31090.400000000001</v>
      </c>
      <c r="E43" s="4" t="s">
        <v>215</v>
      </c>
      <c r="F43" s="4" t="s">
        <v>532</v>
      </c>
      <c r="G43" s="4"/>
      <c r="H43" s="4"/>
      <c r="I43" s="4"/>
    </row>
    <row r="44" spans="1:9" x14ac:dyDescent="0.25">
      <c r="A44">
        <v>41</v>
      </c>
      <c r="B44" s="4" t="s">
        <v>531</v>
      </c>
      <c r="D44" s="22">
        <v>5033.2</v>
      </c>
      <c r="E44" s="4" t="s">
        <v>215</v>
      </c>
      <c r="F44" s="4" t="s">
        <v>532</v>
      </c>
      <c r="G44" s="4"/>
      <c r="H44" s="4"/>
      <c r="I44" s="4"/>
    </row>
    <row r="45" spans="1:9" x14ac:dyDescent="0.25">
      <c r="A45">
        <v>42</v>
      </c>
      <c r="B45" s="4" t="s">
        <v>531</v>
      </c>
      <c r="D45" s="22">
        <v>17257.599999999999</v>
      </c>
      <c r="E45" s="4" t="s">
        <v>215</v>
      </c>
      <c r="F45" s="4" t="s">
        <v>532</v>
      </c>
      <c r="G45" s="4"/>
      <c r="H45" s="4"/>
      <c r="I45" s="4"/>
    </row>
    <row r="46" spans="1:9" x14ac:dyDescent="0.25">
      <c r="A46">
        <v>43</v>
      </c>
      <c r="B46" s="4" t="s">
        <v>531</v>
      </c>
      <c r="D46" s="22">
        <v>31090.400000000001</v>
      </c>
      <c r="E46" s="4" t="s">
        <v>215</v>
      </c>
      <c r="F46" s="4" t="s">
        <v>532</v>
      </c>
      <c r="G46" s="4"/>
      <c r="H46" s="4"/>
      <c r="I46" s="4"/>
    </row>
    <row r="47" spans="1:9" x14ac:dyDescent="0.25">
      <c r="A47">
        <v>44</v>
      </c>
      <c r="B47" s="4" t="s">
        <v>531</v>
      </c>
      <c r="D47" s="22">
        <v>31090.400000000001</v>
      </c>
      <c r="E47" s="4" t="s">
        <v>215</v>
      </c>
      <c r="F47" s="4" t="s">
        <v>532</v>
      </c>
      <c r="G47" s="4"/>
      <c r="H47" s="4"/>
      <c r="I47" s="4"/>
    </row>
    <row r="48" spans="1:9" x14ac:dyDescent="0.25">
      <c r="A48">
        <v>45</v>
      </c>
      <c r="B48" s="4" t="s">
        <v>531</v>
      </c>
      <c r="D48" s="22">
        <v>31090.400000000001</v>
      </c>
      <c r="E48" s="4" t="s">
        <v>215</v>
      </c>
      <c r="F48" s="4" t="s">
        <v>532</v>
      </c>
      <c r="G48" s="4"/>
      <c r="H48" s="4"/>
      <c r="I48" s="4"/>
    </row>
    <row r="49" spans="1:9" x14ac:dyDescent="0.25">
      <c r="A49">
        <v>46</v>
      </c>
      <c r="B49" s="4" t="s">
        <v>531</v>
      </c>
      <c r="D49" s="22">
        <v>28762.400000000001</v>
      </c>
      <c r="E49" s="4" t="s">
        <v>215</v>
      </c>
      <c r="F49" s="4" t="s">
        <v>532</v>
      </c>
      <c r="G49" s="4"/>
      <c r="H49" s="4"/>
      <c r="I49" s="4"/>
    </row>
    <row r="50" spans="1:9" x14ac:dyDescent="0.25">
      <c r="A50">
        <v>47</v>
      </c>
      <c r="B50" s="4" t="s">
        <v>531</v>
      </c>
      <c r="D50" s="22">
        <v>17257.599999999999</v>
      </c>
      <c r="E50" s="4" t="s">
        <v>215</v>
      </c>
      <c r="F50" s="4" t="s">
        <v>532</v>
      </c>
      <c r="G50" s="4"/>
      <c r="H50" s="4"/>
      <c r="I50" s="4"/>
    </row>
    <row r="51" spans="1:9" x14ac:dyDescent="0.25">
      <c r="A51">
        <v>48</v>
      </c>
      <c r="B51" s="4" t="s">
        <v>531</v>
      </c>
      <c r="D51" s="22">
        <v>17976.400000000001</v>
      </c>
      <c r="E51" s="4" t="s">
        <v>215</v>
      </c>
      <c r="F51" s="4" t="s">
        <v>532</v>
      </c>
      <c r="G51" s="4"/>
      <c r="H51" s="4"/>
      <c r="I51" s="4"/>
    </row>
    <row r="52" spans="1:9" x14ac:dyDescent="0.25">
      <c r="A52">
        <v>49</v>
      </c>
      <c r="B52" s="4" t="s">
        <v>531</v>
      </c>
      <c r="D52" s="22">
        <v>17976.400000000001</v>
      </c>
      <c r="E52" s="4" t="s">
        <v>215</v>
      </c>
      <c r="F52" s="4" t="s">
        <v>532</v>
      </c>
      <c r="G52" s="4"/>
      <c r="H52" s="4"/>
      <c r="I52" s="4"/>
    </row>
    <row r="53" spans="1:9" x14ac:dyDescent="0.25">
      <c r="A53">
        <v>50</v>
      </c>
      <c r="B53" s="4" t="s">
        <v>531</v>
      </c>
      <c r="D53" s="22">
        <v>17257.599999999999</v>
      </c>
      <c r="E53" s="4" t="s">
        <v>215</v>
      </c>
      <c r="F53" s="4" t="s">
        <v>532</v>
      </c>
      <c r="G53" s="4"/>
      <c r="H53" s="4"/>
      <c r="I53" s="4"/>
    </row>
    <row r="54" spans="1:9" x14ac:dyDescent="0.25">
      <c r="A54">
        <v>51</v>
      </c>
      <c r="B54" s="4" t="s">
        <v>531</v>
      </c>
      <c r="D54" s="22">
        <v>17257.599999999999</v>
      </c>
      <c r="E54" s="4" t="s">
        <v>215</v>
      </c>
      <c r="F54" s="4" t="s">
        <v>532</v>
      </c>
      <c r="G54" s="4"/>
      <c r="H54" s="4"/>
      <c r="I54" s="4"/>
    </row>
    <row r="55" spans="1:9" x14ac:dyDescent="0.25">
      <c r="A55">
        <v>52</v>
      </c>
      <c r="B55" s="4" t="s">
        <v>531</v>
      </c>
      <c r="D55" s="22">
        <v>17976.400000000001</v>
      </c>
      <c r="E55" s="4" t="s">
        <v>215</v>
      </c>
      <c r="F55" s="4" t="s">
        <v>532</v>
      </c>
      <c r="G55" s="4"/>
      <c r="H55" s="4"/>
      <c r="I55" s="4"/>
    </row>
    <row r="56" spans="1:9" x14ac:dyDescent="0.25">
      <c r="A56">
        <v>53</v>
      </c>
      <c r="B56" s="4" t="s">
        <v>531</v>
      </c>
      <c r="D56" s="22">
        <v>5752.4</v>
      </c>
      <c r="E56" s="4" t="s">
        <v>215</v>
      </c>
      <c r="F56" s="4" t="s">
        <v>532</v>
      </c>
      <c r="G56" s="4"/>
      <c r="H56" s="4"/>
      <c r="I56" s="4"/>
    </row>
    <row r="57" spans="1:9" x14ac:dyDescent="0.25">
      <c r="A57">
        <v>54</v>
      </c>
      <c r="B57" s="4" t="s">
        <v>531</v>
      </c>
      <c r="D57" s="22">
        <v>5752.4</v>
      </c>
      <c r="E57" s="4" t="s">
        <v>215</v>
      </c>
      <c r="F57" s="4" t="s">
        <v>532</v>
      </c>
      <c r="G57" s="4"/>
      <c r="H57" s="4"/>
      <c r="I57" s="4"/>
    </row>
    <row r="58" spans="1:9" x14ac:dyDescent="0.25">
      <c r="A58">
        <v>55</v>
      </c>
      <c r="B58" s="4" t="s">
        <v>531</v>
      </c>
      <c r="D58" s="22">
        <v>17257.599999999999</v>
      </c>
      <c r="E58" s="4" t="s">
        <v>215</v>
      </c>
      <c r="F58" s="4" t="s">
        <v>532</v>
      </c>
      <c r="G58" s="4"/>
      <c r="H58" s="4"/>
      <c r="I58" s="4"/>
    </row>
    <row r="59" spans="1:9" x14ac:dyDescent="0.25">
      <c r="A59">
        <v>56</v>
      </c>
      <c r="B59" s="4" t="s">
        <v>531</v>
      </c>
      <c r="D59" s="22">
        <v>12943.2</v>
      </c>
      <c r="E59" s="4" t="s">
        <v>215</v>
      </c>
      <c r="F59" s="4" t="s">
        <v>532</v>
      </c>
      <c r="G59" s="4"/>
      <c r="H59" s="4"/>
      <c r="I59" s="4"/>
    </row>
    <row r="60" spans="1:9" x14ac:dyDescent="0.25">
      <c r="A60">
        <v>57</v>
      </c>
      <c r="B60" s="4" t="s">
        <v>531</v>
      </c>
      <c r="D60" s="22">
        <v>17976.400000000001</v>
      </c>
      <c r="E60" s="4" t="s">
        <v>215</v>
      </c>
      <c r="F60" s="4" t="s">
        <v>532</v>
      </c>
      <c r="G60" s="4"/>
      <c r="H60" s="4"/>
      <c r="I60" s="4"/>
    </row>
    <row r="61" spans="1:9" x14ac:dyDescent="0.25">
      <c r="A61">
        <v>58</v>
      </c>
      <c r="B61" s="4" t="s">
        <v>531</v>
      </c>
      <c r="D61" s="22">
        <v>17976.400000000001</v>
      </c>
      <c r="E61" s="4" t="s">
        <v>215</v>
      </c>
      <c r="F61" s="4" t="s">
        <v>532</v>
      </c>
      <c r="G61" s="4"/>
      <c r="H61" s="4"/>
      <c r="I61" s="4"/>
    </row>
    <row r="62" spans="1:9" x14ac:dyDescent="0.25">
      <c r="A62">
        <v>59</v>
      </c>
      <c r="B62" s="4" t="s">
        <v>531</v>
      </c>
      <c r="D62" s="22">
        <v>16778.7</v>
      </c>
      <c r="E62" s="4" t="s">
        <v>215</v>
      </c>
      <c r="F62" s="4" t="s">
        <v>532</v>
      </c>
      <c r="G62" s="4"/>
      <c r="H62" s="4"/>
      <c r="I62" s="4"/>
    </row>
    <row r="63" spans="1:9" x14ac:dyDescent="0.25">
      <c r="A63">
        <v>60</v>
      </c>
      <c r="B63" s="4" t="s">
        <v>531</v>
      </c>
      <c r="D63" s="22">
        <v>13211.77</v>
      </c>
      <c r="E63" s="4" t="s">
        <v>215</v>
      </c>
      <c r="F63" s="4" t="s">
        <v>532</v>
      </c>
      <c r="G63" s="4"/>
      <c r="H63" s="4"/>
      <c r="I63" s="4"/>
    </row>
    <row r="64" spans="1:9" x14ac:dyDescent="0.25">
      <c r="A64">
        <v>61</v>
      </c>
      <c r="B64" s="4" t="s">
        <v>531</v>
      </c>
      <c r="D64" s="22">
        <v>8318.43</v>
      </c>
      <c r="E64" s="4" t="s">
        <v>215</v>
      </c>
      <c r="F64" s="4" t="s">
        <v>532</v>
      </c>
      <c r="G64" s="4"/>
      <c r="H64" s="4"/>
      <c r="I64" s="4"/>
    </row>
    <row r="65" spans="1:9" x14ac:dyDescent="0.25">
      <c r="A65">
        <v>62</v>
      </c>
      <c r="B65" s="4" t="s">
        <v>531</v>
      </c>
      <c r="D65" s="22">
        <v>3630.57</v>
      </c>
      <c r="E65" s="4" t="s">
        <v>215</v>
      </c>
      <c r="F65" s="4" t="s">
        <v>532</v>
      </c>
      <c r="G65" s="4"/>
      <c r="H65" s="4"/>
      <c r="I65" s="4"/>
    </row>
    <row r="66" spans="1:9" x14ac:dyDescent="0.25">
      <c r="A66">
        <v>63</v>
      </c>
      <c r="B66" s="4" t="s">
        <v>531</v>
      </c>
      <c r="D66" s="22">
        <v>5900.13</v>
      </c>
      <c r="E66" s="4" t="s">
        <v>215</v>
      </c>
      <c r="F66" s="4" t="s">
        <v>532</v>
      </c>
      <c r="G66" s="4"/>
      <c r="H66" s="4"/>
      <c r="I66" s="4"/>
    </row>
    <row r="67" spans="1:9" x14ac:dyDescent="0.25">
      <c r="A67">
        <v>64</v>
      </c>
      <c r="B67" s="4" t="s">
        <v>531</v>
      </c>
      <c r="D67" s="22">
        <v>1950.06</v>
      </c>
      <c r="E67" s="4" t="s">
        <v>215</v>
      </c>
      <c r="F67" s="4" t="s">
        <v>532</v>
      </c>
      <c r="G67" s="4"/>
      <c r="H67" s="4"/>
      <c r="I67" s="4"/>
    </row>
    <row r="68" spans="1:9" x14ac:dyDescent="0.25">
      <c r="A68">
        <v>65</v>
      </c>
      <c r="B68" s="4" t="s">
        <v>531</v>
      </c>
      <c r="D68" s="22">
        <v>3900.13</v>
      </c>
      <c r="E68" s="4" t="s">
        <v>215</v>
      </c>
      <c r="F68" s="4" t="s">
        <v>532</v>
      </c>
      <c r="G68" s="4"/>
      <c r="H68" s="4"/>
      <c r="I68" s="4"/>
    </row>
    <row r="69" spans="1:9" x14ac:dyDescent="0.25">
      <c r="A69">
        <v>66</v>
      </c>
      <c r="B69" s="4" t="s">
        <v>531</v>
      </c>
      <c r="D69" s="22">
        <v>2925.16</v>
      </c>
      <c r="E69" s="4" t="s">
        <v>215</v>
      </c>
      <c r="F69" s="4" t="s">
        <v>532</v>
      </c>
      <c r="G69" s="4"/>
      <c r="H69" s="4"/>
      <c r="I69" s="4"/>
    </row>
    <row r="70" spans="1:9" x14ac:dyDescent="0.25">
      <c r="A70">
        <v>67</v>
      </c>
      <c r="B70" s="4" t="s">
        <v>531</v>
      </c>
      <c r="D70" s="22">
        <v>4631.42</v>
      </c>
      <c r="E70" s="4" t="s">
        <v>215</v>
      </c>
      <c r="F70" s="4" t="s">
        <v>532</v>
      </c>
      <c r="G70" s="4"/>
      <c r="H70" s="4"/>
      <c r="I70" s="4"/>
    </row>
    <row r="71" spans="1:9" x14ac:dyDescent="0.25">
      <c r="A71">
        <v>68</v>
      </c>
      <c r="B71" s="4" t="s">
        <v>531</v>
      </c>
      <c r="D71" s="22">
        <v>3168.84</v>
      </c>
      <c r="E71" s="4" t="s">
        <v>215</v>
      </c>
      <c r="F71" s="4" t="s">
        <v>532</v>
      </c>
      <c r="G71" s="4"/>
      <c r="H71" s="4"/>
      <c r="I71" s="4"/>
    </row>
    <row r="72" spans="1:9" x14ac:dyDescent="0.25">
      <c r="A72">
        <v>69</v>
      </c>
      <c r="B72" s="4" t="s">
        <v>531</v>
      </c>
      <c r="D72" s="22">
        <v>3900.13</v>
      </c>
      <c r="E72" s="4" t="s">
        <v>215</v>
      </c>
      <c r="F72" s="4" t="s">
        <v>532</v>
      </c>
      <c r="G72" s="4"/>
      <c r="H72" s="4"/>
      <c r="I72" s="4"/>
    </row>
    <row r="73" spans="1:9" x14ac:dyDescent="0.25">
      <c r="A73">
        <v>70</v>
      </c>
      <c r="B73" s="4" t="s">
        <v>531</v>
      </c>
      <c r="D73" s="22">
        <v>5119.04</v>
      </c>
      <c r="E73" s="4" t="s">
        <v>215</v>
      </c>
      <c r="F73" s="4" t="s">
        <v>532</v>
      </c>
      <c r="G73" s="4"/>
      <c r="H73" s="4"/>
      <c r="I73" s="4"/>
    </row>
    <row r="74" spans="1:9" x14ac:dyDescent="0.25">
      <c r="A74">
        <v>71</v>
      </c>
      <c r="B74" s="4" t="s">
        <v>531</v>
      </c>
      <c r="D74" s="22">
        <v>2193.87</v>
      </c>
      <c r="E74" s="4" t="s">
        <v>215</v>
      </c>
      <c r="F74" s="4" t="s">
        <v>532</v>
      </c>
      <c r="G74" s="4"/>
      <c r="H74" s="4"/>
      <c r="I74" s="4"/>
    </row>
    <row r="75" spans="1:9" x14ac:dyDescent="0.25">
      <c r="A75">
        <v>72</v>
      </c>
      <c r="B75" s="4" t="s">
        <v>531</v>
      </c>
      <c r="D75" s="22">
        <v>4875.2299999999996</v>
      </c>
      <c r="E75" s="4" t="s">
        <v>215</v>
      </c>
      <c r="F75" s="4" t="s">
        <v>532</v>
      </c>
      <c r="G75" s="4"/>
      <c r="H75" s="4"/>
      <c r="I75" s="4"/>
    </row>
    <row r="76" spans="1:9" x14ac:dyDescent="0.25">
      <c r="A76">
        <v>73</v>
      </c>
      <c r="B76" s="4" t="s">
        <v>531</v>
      </c>
      <c r="D76" s="22">
        <v>3900.13</v>
      </c>
      <c r="E76" s="4" t="s">
        <v>215</v>
      </c>
      <c r="F76" s="4" t="s">
        <v>532</v>
      </c>
      <c r="G76" s="4"/>
      <c r="H76" s="4"/>
      <c r="I76" s="4"/>
    </row>
    <row r="77" spans="1:9" x14ac:dyDescent="0.25">
      <c r="A77">
        <v>74</v>
      </c>
      <c r="B77" s="4" t="s">
        <v>531</v>
      </c>
      <c r="D77" s="22">
        <v>4631.42</v>
      </c>
      <c r="E77" s="4" t="s">
        <v>215</v>
      </c>
      <c r="F77" s="4" t="s">
        <v>532</v>
      </c>
      <c r="G77" s="4"/>
      <c r="H77" s="4"/>
      <c r="I77" s="4"/>
    </row>
    <row r="78" spans="1:9" x14ac:dyDescent="0.25">
      <c r="A78">
        <v>75</v>
      </c>
      <c r="B78" s="4" t="s">
        <v>531</v>
      </c>
      <c r="D78" s="22">
        <v>2681.35</v>
      </c>
      <c r="E78" s="4" t="s">
        <v>215</v>
      </c>
      <c r="F78" s="4" t="s">
        <v>532</v>
      </c>
      <c r="G78" s="4"/>
      <c r="H78" s="4"/>
      <c r="I78" s="4"/>
    </row>
    <row r="79" spans="1:9" x14ac:dyDescent="0.25">
      <c r="A79">
        <v>76</v>
      </c>
      <c r="B79" s="4" t="s">
        <v>531</v>
      </c>
      <c r="D79" s="22">
        <v>2681.35</v>
      </c>
      <c r="E79" s="4" t="s">
        <v>215</v>
      </c>
      <c r="F79" s="4" t="s">
        <v>532</v>
      </c>
      <c r="G79" s="4"/>
      <c r="H79" s="4"/>
      <c r="I79" s="4"/>
    </row>
    <row r="80" spans="1:9" x14ac:dyDescent="0.25">
      <c r="A80">
        <v>77</v>
      </c>
      <c r="B80" s="4" t="s">
        <v>531</v>
      </c>
      <c r="D80" s="22">
        <v>2925.16</v>
      </c>
      <c r="E80" s="4" t="s">
        <v>215</v>
      </c>
      <c r="F80" s="4" t="s">
        <v>532</v>
      </c>
      <c r="G80" s="4"/>
      <c r="H80" s="4"/>
      <c r="I80" s="4"/>
    </row>
    <row r="81" spans="1:9" x14ac:dyDescent="0.25">
      <c r="A81">
        <v>78</v>
      </c>
      <c r="B81" s="4" t="s">
        <v>531</v>
      </c>
      <c r="D81" s="22">
        <v>3412.65</v>
      </c>
      <c r="E81" s="4" t="s">
        <v>215</v>
      </c>
      <c r="F81" s="4" t="s">
        <v>532</v>
      </c>
      <c r="G81" s="4"/>
      <c r="H81" s="4"/>
      <c r="I81" s="4"/>
    </row>
    <row r="82" spans="1:9" x14ac:dyDescent="0.25">
      <c r="A82">
        <v>79</v>
      </c>
      <c r="B82" s="4" t="s">
        <v>531</v>
      </c>
      <c r="D82" s="22">
        <v>2925.16</v>
      </c>
      <c r="E82" s="4" t="s">
        <v>215</v>
      </c>
      <c r="F82" s="4" t="s">
        <v>532</v>
      </c>
      <c r="G82" s="4"/>
      <c r="H82" s="4"/>
      <c r="I82" s="4"/>
    </row>
    <row r="83" spans="1:9" x14ac:dyDescent="0.25">
      <c r="A83">
        <v>80</v>
      </c>
      <c r="B83" s="4" t="s">
        <v>531</v>
      </c>
      <c r="D83" s="22">
        <v>3900.13</v>
      </c>
      <c r="E83" s="4" t="s">
        <v>215</v>
      </c>
      <c r="F83" s="4" t="s">
        <v>532</v>
      </c>
      <c r="G83" s="4"/>
      <c r="H83" s="4"/>
      <c r="I83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"/>
  <sheetViews>
    <sheetView topLeftCell="A74" workbookViewId="0">
      <selection activeCell="A84" sqref="A84:XFD156"/>
    </sheetView>
  </sheetViews>
  <sheetFormatPr baseColWidth="10" defaultColWidth="9.140625" defaultRowHeight="15" x14ac:dyDescent="0.25"/>
  <cols>
    <col min="1" max="1" width="4.140625" style="4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t="s">
        <v>526</v>
      </c>
      <c r="C4" s="14">
        <v>9553.3700000000008</v>
      </c>
      <c r="E4" t="s">
        <v>215</v>
      </c>
      <c r="F4" s="4" t="s">
        <v>527</v>
      </c>
    </row>
    <row r="5" spans="1:6" x14ac:dyDescent="0.25">
      <c r="A5" s="4">
        <f>+A4+1</f>
        <v>2</v>
      </c>
      <c r="B5" t="s">
        <v>526</v>
      </c>
      <c r="C5" s="14">
        <v>7166.03</v>
      </c>
      <c r="E5" t="s">
        <v>215</v>
      </c>
      <c r="F5" s="4" t="s">
        <v>527</v>
      </c>
    </row>
    <row r="6" spans="1:6" x14ac:dyDescent="0.25">
      <c r="A6" s="4">
        <f t="shared" ref="A6:A69" si="0">+A5+1</f>
        <v>3</v>
      </c>
      <c r="B6" t="s">
        <v>526</v>
      </c>
      <c r="C6" s="14">
        <v>7166.03</v>
      </c>
      <c r="E6" t="s">
        <v>215</v>
      </c>
      <c r="F6" s="4" t="s">
        <v>527</v>
      </c>
    </row>
    <row r="7" spans="1:6" x14ac:dyDescent="0.25">
      <c r="A7" s="4">
        <f t="shared" si="0"/>
        <v>4</v>
      </c>
      <c r="B7" t="s">
        <v>526</v>
      </c>
      <c r="C7" s="14">
        <v>7166.03</v>
      </c>
      <c r="E7" t="s">
        <v>215</v>
      </c>
      <c r="F7" s="4" t="s">
        <v>527</v>
      </c>
    </row>
    <row r="8" spans="1:6" x14ac:dyDescent="0.25">
      <c r="A8" s="4">
        <f t="shared" si="0"/>
        <v>5</v>
      </c>
      <c r="B8" t="s">
        <v>526</v>
      </c>
      <c r="C8" s="14">
        <v>5082.3</v>
      </c>
      <c r="E8" t="s">
        <v>215</v>
      </c>
      <c r="F8" s="4" t="s">
        <v>527</v>
      </c>
    </row>
    <row r="9" spans="1:6" x14ac:dyDescent="0.25">
      <c r="A9" s="4">
        <f t="shared" si="0"/>
        <v>6</v>
      </c>
      <c r="B9" t="s">
        <v>526</v>
      </c>
      <c r="C9" s="14">
        <v>5082.3</v>
      </c>
      <c r="E9" t="s">
        <v>215</v>
      </c>
      <c r="F9" s="4" t="s">
        <v>527</v>
      </c>
    </row>
    <row r="10" spans="1:6" x14ac:dyDescent="0.25">
      <c r="A10" s="4">
        <f t="shared" si="0"/>
        <v>7</v>
      </c>
      <c r="B10" t="s">
        <v>526</v>
      </c>
      <c r="C10" s="14">
        <v>5082.3</v>
      </c>
      <c r="E10" t="s">
        <v>215</v>
      </c>
      <c r="F10" s="4" t="s">
        <v>527</v>
      </c>
    </row>
    <row r="11" spans="1:6" x14ac:dyDescent="0.25">
      <c r="A11" s="4">
        <f t="shared" si="0"/>
        <v>8</v>
      </c>
      <c r="B11" t="s">
        <v>526</v>
      </c>
      <c r="C11" s="14">
        <v>5082.3</v>
      </c>
      <c r="E11" t="s">
        <v>215</v>
      </c>
      <c r="F11" s="4" t="s">
        <v>527</v>
      </c>
    </row>
    <row r="12" spans="1:6" x14ac:dyDescent="0.25">
      <c r="A12" s="4">
        <f t="shared" si="0"/>
        <v>9</v>
      </c>
      <c r="B12" t="s">
        <v>526</v>
      </c>
      <c r="C12" s="14">
        <v>3693.16</v>
      </c>
      <c r="E12" t="s">
        <v>215</v>
      </c>
      <c r="F12" s="4" t="s">
        <v>527</v>
      </c>
    </row>
    <row r="13" spans="1:6" x14ac:dyDescent="0.25">
      <c r="A13" s="4">
        <f t="shared" si="0"/>
        <v>10</v>
      </c>
      <c r="B13" t="s">
        <v>526</v>
      </c>
      <c r="C13" s="14">
        <v>3046.19</v>
      </c>
      <c r="E13" t="s">
        <v>215</v>
      </c>
      <c r="F13" s="4" t="s">
        <v>527</v>
      </c>
    </row>
    <row r="14" spans="1:6" x14ac:dyDescent="0.25">
      <c r="A14" s="4">
        <f t="shared" si="0"/>
        <v>11</v>
      </c>
      <c r="B14" t="s">
        <v>526</v>
      </c>
      <c r="C14" s="14">
        <v>3693.16</v>
      </c>
      <c r="E14" t="s">
        <v>215</v>
      </c>
      <c r="F14" s="4" t="s">
        <v>527</v>
      </c>
    </row>
    <row r="15" spans="1:6" x14ac:dyDescent="0.25">
      <c r="A15" s="4">
        <f t="shared" si="0"/>
        <v>12</v>
      </c>
      <c r="B15" t="s">
        <v>526</v>
      </c>
      <c r="C15" s="14">
        <v>3693.16</v>
      </c>
      <c r="E15" t="s">
        <v>215</v>
      </c>
      <c r="F15" s="4" t="s">
        <v>527</v>
      </c>
    </row>
    <row r="16" spans="1:6" x14ac:dyDescent="0.25">
      <c r="A16" s="4">
        <f t="shared" si="0"/>
        <v>13</v>
      </c>
      <c r="B16" t="s">
        <v>526</v>
      </c>
      <c r="C16" s="14">
        <v>3693.16</v>
      </c>
      <c r="E16" t="s">
        <v>215</v>
      </c>
      <c r="F16" s="4" t="s">
        <v>527</v>
      </c>
    </row>
    <row r="17" spans="1:6" x14ac:dyDescent="0.25">
      <c r="A17" s="4">
        <f t="shared" si="0"/>
        <v>14</v>
      </c>
      <c r="B17" t="s">
        <v>526</v>
      </c>
      <c r="C17" s="14">
        <v>3693.16</v>
      </c>
      <c r="E17" t="s">
        <v>215</v>
      </c>
      <c r="F17" s="4" t="s">
        <v>527</v>
      </c>
    </row>
    <row r="18" spans="1:6" x14ac:dyDescent="0.25">
      <c r="A18" s="4">
        <f t="shared" si="0"/>
        <v>15</v>
      </c>
      <c r="B18" t="s">
        <v>526</v>
      </c>
      <c r="C18" s="14">
        <v>3693.16</v>
      </c>
      <c r="E18" t="s">
        <v>215</v>
      </c>
      <c r="F18" s="4" t="s">
        <v>527</v>
      </c>
    </row>
    <row r="19" spans="1:6" x14ac:dyDescent="0.25">
      <c r="A19" s="4">
        <f t="shared" si="0"/>
        <v>16</v>
      </c>
      <c r="B19" t="s">
        <v>526</v>
      </c>
      <c r="C19" s="14">
        <v>5438.76</v>
      </c>
      <c r="E19" t="s">
        <v>215</v>
      </c>
      <c r="F19" s="4" t="s">
        <v>527</v>
      </c>
    </row>
    <row r="20" spans="1:6" x14ac:dyDescent="0.25">
      <c r="A20" s="4">
        <f t="shared" si="0"/>
        <v>17</v>
      </c>
      <c r="B20" t="s">
        <v>526</v>
      </c>
      <c r="C20" s="14">
        <v>5438.76</v>
      </c>
      <c r="E20" t="s">
        <v>215</v>
      </c>
      <c r="F20" s="4" t="s">
        <v>527</v>
      </c>
    </row>
    <row r="21" spans="1:6" x14ac:dyDescent="0.25">
      <c r="A21" s="4">
        <f t="shared" si="0"/>
        <v>18</v>
      </c>
      <c r="B21" t="s">
        <v>526</v>
      </c>
      <c r="C21" s="14">
        <v>5438.47</v>
      </c>
      <c r="E21" t="s">
        <v>215</v>
      </c>
      <c r="F21" s="4" t="s">
        <v>527</v>
      </c>
    </row>
    <row r="22" spans="1:6" x14ac:dyDescent="0.25">
      <c r="A22" s="4">
        <f t="shared" si="0"/>
        <v>19</v>
      </c>
      <c r="B22" t="s">
        <v>526</v>
      </c>
      <c r="C22" s="14">
        <v>5438.76</v>
      </c>
      <c r="E22" t="s">
        <v>215</v>
      </c>
      <c r="F22" s="4" t="s">
        <v>527</v>
      </c>
    </row>
    <row r="23" spans="1:6" x14ac:dyDescent="0.25">
      <c r="A23" s="4">
        <f t="shared" si="0"/>
        <v>20</v>
      </c>
      <c r="B23" t="s">
        <v>526</v>
      </c>
      <c r="C23" s="14">
        <v>3400.41</v>
      </c>
      <c r="E23" t="s">
        <v>215</v>
      </c>
      <c r="F23" s="4" t="s">
        <v>527</v>
      </c>
    </row>
    <row r="24" spans="1:6" x14ac:dyDescent="0.25">
      <c r="A24" s="4">
        <f t="shared" si="0"/>
        <v>21</v>
      </c>
      <c r="B24" t="s">
        <v>526</v>
      </c>
      <c r="C24" s="14">
        <v>3400.41</v>
      </c>
      <c r="E24" t="s">
        <v>215</v>
      </c>
      <c r="F24" s="4" t="s">
        <v>527</v>
      </c>
    </row>
    <row r="25" spans="1:6" x14ac:dyDescent="0.25">
      <c r="A25" s="4">
        <f t="shared" si="0"/>
        <v>22</v>
      </c>
      <c r="B25" t="s">
        <v>526</v>
      </c>
      <c r="C25" s="14">
        <v>3400.41</v>
      </c>
      <c r="E25" t="s">
        <v>215</v>
      </c>
      <c r="F25" s="4" t="s">
        <v>527</v>
      </c>
    </row>
    <row r="26" spans="1:6" x14ac:dyDescent="0.25">
      <c r="A26" s="4">
        <f t="shared" si="0"/>
        <v>23</v>
      </c>
      <c r="B26" t="s">
        <v>526</v>
      </c>
      <c r="C26" s="14">
        <v>3400.41</v>
      </c>
      <c r="E26" t="s">
        <v>215</v>
      </c>
      <c r="F26" s="4" t="s">
        <v>527</v>
      </c>
    </row>
    <row r="27" spans="1:6" x14ac:dyDescent="0.25">
      <c r="A27" s="4">
        <f t="shared" si="0"/>
        <v>24</v>
      </c>
      <c r="B27" t="s">
        <v>526</v>
      </c>
      <c r="C27" s="14">
        <v>3400.41</v>
      </c>
      <c r="E27" t="s">
        <v>215</v>
      </c>
      <c r="F27" s="4" t="s">
        <v>527</v>
      </c>
    </row>
    <row r="28" spans="1:6" x14ac:dyDescent="0.25">
      <c r="A28" s="4">
        <v>25</v>
      </c>
      <c r="B28" t="s">
        <v>526</v>
      </c>
      <c r="C28" s="14">
        <v>833.37</v>
      </c>
      <c r="E28" t="s">
        <v>215</v>
      </c>
      <c r="F28" s="4" t="s">
        <v>527</v>
      </c>
    </row>
    <row r="29" spans="1:6" x14ac:dyDescent="0.25">
      <c r="A29" s="4">
        <v>26</v>
      </c>
      <c r="B29" t="s">
        <v>526</v>
      </c>
      <c r="C29" s="14">
        <v>2926.26</v>
      </c>
      <c r="E29" t="s">
        <v>215</v>
      </c>
      <c r="F29" s="4" t="s">
        <v>527</v>
      </c>
    </row>
    <row r="30" spans="1:6" x14ac:dyDescent="0.25">
      <c r="A30" s="4">
        <f t="shared" si="0"/>
        <v>27</v>
      </c>
      <c r="B30" t="s">
        <v>526</v>
      </c>
      <c r="C30" s="14">
        <v>2631.93</v>
      </c>
      <c r="E30" t="s">
        <v>215</v>
      </c>
      <c r="F30" s="4" t="s">
        <v>527</v>
      </c>
    </row>
    <row r="31" spans="1:6" x14ac:dyDescent="0.25">
      <c r="A31" s="4">
        <f t="shared" si="0"/>
        <v>28</v>
      </c>
      <c r="B31" t="s">
        <v>526</v>
      </c>
      <c r="C31" s="14">
        <v>2631.93</v>
      </c>
      <c r="E31" t="s">
        <v>215</v>
      </c>
      <c r="F31" s="4" t="s">
        <v>527</v>
      </c>
    </row>
    <row r="32" spans="1:6" x14ac:dyDescent="0.25">
      <c r="A32" s="4">
        <f t="shared" si="0"/>
        <v>29</v>
      </c>
      <c r="B32" t="s">
        <v>526</v>
      </c>
      <c r="C32" s="14">
        <v>2631.93</v>
      </c>
      <c r="E32" t="s">
        <v>215</v>
      </c>
      <c r="F32" s="4" t="s">
        <v>527</v>
      </c>
    </row>
    <row r="33" spans="1:6" x14ac:dyDescent="0.25">
      <c r="A33" s="4">
        <f t="shared" si="0"/>
        <v>30</v>
      </c>
      <c r="B33" t="s">
        <v>526</v>
      </c>
      <c r="C33" s="14">
        <v>2631.93</v>
      </c>
      <c r="E33" t="s">
        <v>215</v>
      </c>
      <c r="F33" s="4" t="s">
        <v>527</v>
      </c>
    </row>
    <row r="34" spans="1:6" x14ac:dyDescent="0.25">
      <c r="A34" s="4">
        <f t="shared" si="0"/>
        <v>31</v>
      </c>
      <c r="B34" t="s">
        <v>526</v>
      </c>
      <c r="C34" s="14">
        <v>2631.93</v>
      </c>
      <c r="E34" t="s">
        <v>215</v>
      </c>
      <c r="F34" s="4" t="s">
        <v>527</v>
      </c>
    </row>
    <row r="35" spans="1:6" x14ac:dyDescent="0.25">
      <c r="A35" s="4">
        <f t="shared" si="0"/>
        <v>32</v>
      </c>
      <c r="B35" t="s">
        <v>526</v>
      </c>
      <c r="C35" s="14">
        <v>2631.93</v>
      </c>
      <c r="E35" t="s">
        <v>215</v>
      </c>
      <c r="F35" s="4" t="s">
        <v>527</v>
      </c>
    </row>
    <row r="36" spans="1:6" x14ac:dyDescent="0.25">
      <c r="A36" s="4">
        <f t="shared" si="0"/>
        <v>33</v>
      </c>
      <c r="B36" t="s">
        <v>526</v>
      </c>
      <c r="C36" s="14">
        <v>2631.93</v>
      </c>
      <c r="E36" t="s">
        <v>215</v>
      </c>
      <c r="F36" s="4" t="s">
        <v>527</v>
      </c>
    </row>
    <row r="37" spans="1:6" x14ac:dyDescent="0.25">
      <c r="A37" s="4">
        <f t="shared" si="0"/>
        <v>34</v>
      </c>
      <c r="B37" t="s">
        <v>526</v>
      </c>
      <c r="C37" s="14">
        <v>2631.93</v>
      </c>
      <c r="E37" t="s">
        <v>215</v>
      </c>
      <c r="F37" s="4" t="s">
        <v>527</v>
      </c>
    </row>
    <row r="38" spans="1:6" x14ac:dyDescent="0.25">
      <c r="A38" s="4">
        <f t="shared" si="0"/>
        <v>35</v>
      </c>
      <c r="B38" t="s">
        <v>526</v>
      </c>
      <c r="C38" s="14">
        <v>2631.93</v>
      </c>
      <c r="E38" t="s">
        <v>215</v>
      </c>
      <c r="F38" s="4" t="s">
        <v>527</v>
      </c>
    </row>
    <row r="39" spans="1:6" x14ac:dyDescent="0.25">
      <c r="A39" s="4">
        <f t="shared" si="0"/>
        <v>36</v>
      </c>
      <c r="B39" t="s">
        <v>526</v>
      </c>
      <c r="C39" s="14">
        <v>2020.98</v>
      </c>
      <c r="E39" t="s">
        <v>215</v>
      </c>
      <c r="F39" s="4" t="s">
        <v>527</v>
      </c>
    </row>
    <row r="40" spans="1:6" x14ac:dyDescent="0.25">
      <c r="A40" s="4">
        <f t="shared" si="0"/>
        <v>37</v>
      </c>
      <c r="B40" t="s">
        <v>526</v>
      </c>
      <c r="C40" s="14">
        <v>4435.68</v>
      </c>
      <c r="E40" t="s">
        <v>215</v>
      </c>
      <c r="F40" s="4" t="s">
        <v>527</v>
      </c>
    </row>
    <row r="41" spans="1:6" x14ac:dyDescent="0.25">
      <c r="A41" s="4">
        <f t="shared" si="0"/>
        <v>38</v>
      </c>
      <c r="B41" t="s">
        <v>526</v>
      </c>
      <c r="C41" s="14">
        <v>2483.98</v>
      </c>
      <c r="E41" t="s">
        <v>215</v>
      </c>
      <c r="F41" s="4" t="s">
        <v>527</v>
      </c>
    </row>
    <row r="42" spans="1:6" x14ac:dyDescent="0.25">
      <c r="A42" s="4">
        <f t="shared" si="0"/>
        <v>39</v>
      </c>
      <c r="B42" t="s">
        <v>526</v>
      </c>
      <c r="C42" s="14">
        <v>7671.56</v>
      </c>
      <c r="E42" t="s">
        <v>215</v>
      </c>
      <c r="F42" s="4" t="s">
        <v>527</v>
      </c>
    </row>
    <row r="43" spans="1:6" x14ac:dyDescent="0.25">
      <c r="A43" s="4">
        <f t="shared" si="0"/>
        <v>40</v>
      </c>
      <c r="B43" t="s">
        <v>526</v>
      </c>
      <c r="C43" s="14">
        <v>7671.56</v>
      </c>
      <c r="E43" t="s">
        <v>215</v>
      </c>
      <c r="F43" s="4" t="s">
        <v>527</v>
      </c>
    </row>
    <row r="44" spans="1:6" x14ac:dyDescent="0.25">
      <c r="A44" s="4">
        <f t="shared" si="0"/>
        <v>41</v>
      </c>
      <c r="B44" t="s">
        <v>526</v>
      </c>
      <c r="C44" s="14">
        <v>1241.94</v>
      </c>
      <c r="E44" t="s">
        <v>215</v>
      </c>
      <c r="F44" s="4" t="s">
        <v>527</v>
      </c>
    </row>
    <row r="45" spans="1:6" x14ac:dyDescent="0.25">
      <c r="A45" s="4">
        <f t="shared" si="0"/>
        <v>42</v>
      </c>
      <c r="B45" t="s">
        <v>526</v>
      </c>
      <c r="C45" s="14">
        <v>4258.3100000000004</v>
      </c>
      <c r="E45" t="s">
        <v>215</v>
      </c>
      <c r="F45" s="4" t="s">
        <v>527</v>
      </c>
    </row>
    <row r="46" spans="1:6" x14ac:dyDescent="0.25">
      <c r="A46" s="4">
        <f t="shared" si="0"/>
        <v>43</v>
      </c>
      <c r="B46" t="s">
        <v>526</v>
      </c>
      <c r="C46" s="14">
        <v>7671.56</v>
      </c>
      <c r="E46" t="s">
        <v>215</v>
      </c>
      <c r="F46" s="4" t="s">
        <v>527</v>
      </c>
    </row>
    <row r="47" spans="1:6" x14ac:dyDescent="0.25">
      <c r="A47" s="4">
        <f t="shared" si="0"/>
        <v>44</v>
      </c>
      <c r="B47" t="s">
        <v>526</v>
      </c>
      <c r="C47" s="14">
        <v>7671.56</v>
      </c>
      <c r="E47" t="s">
        <v>215</v>
      </c>
      <c r="F47" s="4" t="s">
        <v>527</v>
      </c>
    </row>
    <row r="48" spans="1:6" x14ac:dyDescent="0.25">
      <c r="A48" s="4">
        <f t="shared" si="0"/>
        <v>45</v>
      </c>
      <c r="B48" t="s">
        <v>526</v>
      </c>
      <c r="C48" s="14">
        <v>7671.56</v>
      </c>
      <c r="E48" t="s">
        <v>215</v>
      </c>
      <c r="F48" s="4" t="s">
        <v>527</v>
      </c>
    </row>
    <row r="49" spans="1:6" x14ac:dyDescent="0.25">
      <c r="A49" s="4">
        <f t="shared" si="0"/>
        <v>46</v>
      </c>
      <c r="B49" t="s">
        <v>526</v>
      </c>
      <c r="C49" s="14">
        <v>7097.12</v>
      </c>
      <c r="E49" t="s">
        <v>215</v>
      </c>
      <c r="F49" s="4" t="s">
        <v>527</v>
      </c>
    </row>
    <row r="50" spans="1:6" x14ac:dyDescent="0.25">
      <c r="A50" s="4">
        <f t="shared" si="0"/>
        <v>47</v>
      </c>
      <c r="B50" t="s">
        <v>526</v>
      </c>
      <c r="C50" s="14">
        <v>4258.3100000000004</v>
      </c>
      <c r="E50" t="s">
        <v>215</v>
      </c>
      <c r="F50" s="4" t="s">
        <v>527</v>
      </c>
    </row>
    <row r="51" spans="1:6" x14ac:dyDescent="0.25">
      <c r="A51" s="4">
        <f t="shared" si="0"/>
        <v>48</v>
      </c>
      <c r="B51" t="s">
        <v>526</v>
      </c>
      <c r="C51" s="14">
        <v>4435.68</v>
      </c>
      <c r="E51" t="s">
        <v>215</v>
      </c>
      <c r="F51" s="4" t="s">
        <v>527</v>
      </c>
    </row>
    <row r="52" spans="1:6" x14ac:dyDescent="0.25">
      <c r="A52" s="4">
        <f t="shared" si="0"/>
        <v>49</v>
      </c>
      <c r="B52" t="s">
        <v>526</v>
      </c>
      <c r="C52" s="14">
        <v>4235.68</v>
      </c>
      <c r="E52" t="s">
        <v>215</v>
      </c>
      <c r="F52" s="4" t="s">
        <v>527</v>
      </c>
    </row>
    <row r="53" spans="1:6" x14ac:dyDescent="0.25">
      <c r="A53" s="4">
        <f t="shared" si="0"/>
        <v>50</v>
      </c>
      <c r="B53" t="s">
        <v>526</v>
      </c>
      <c r="C53" s="14">
        <v>4258.3100000000004</v>
      </c>
      <c r="E53" t="s">
        <v>215</v>
      </c>
      <c r="F53" s="4" t="s">
        <v>527</v>
      </c>
    </row>
    <row r="54" spans="1:6" x14ac:dyDescent="0.25">
      <c r="A54" s="4">
        <f t="shared" si="0"/>
        <v>51</v>
      </c>
      <c r="B54" t="s">
        <v>526</v>
      </c>
      <c r="C54" s="14">
        <v>4258.3100000000004</v>
      </c>
      <c r="E54" t="s">
        <v>215</v>
      </c>
      <c r="F54" s="4" t="s">
        <v>527</v>
      </c>
    </row>
    <row r="55" spans="1:6" x14ac:dyDescent="0.25">
      <c r="A55" s="4">
        <f t="shared" si="0"/>
        <v>52</v>
      </c>
      <c r="B55" t="s">
        <v>526</v>
      </c>
      <c r="C55" s="14">
        <v>4435.68</v>
      </c>
      <c r="E55" t="s">
        <v>215</v>
      </c>
      <c r="F55" s="4" t="s">
        <v>527</v>
      </c>
    </row>
    <row r="56" spans="1:6" x14ac:dyDescent="0.25">
      <c r="A56" s="4">
        <f t="shared" si="0"/>
        <v>53</v>
      </c>
      <c r="B56" t="s">
        <v>526</v>
      </c>
      <c r="C56" s="14">
        <v>1419.4</v>
      </c>
      <c r="E56" t="s">
        <v>215</v>
      </c>
      <c r="F56" s="4" t="s">
        <v>527</v>
      </c>
    </row>
    <row r="57" spans="1:6" x14ac:dyDescent="0.25">
      <c r="A57" s="4">
        <f t="shared" si="0"/>
        <v>54</v>
      </c>
      <c r="B57" t="s">
        <v>526</v>
      </c>
      <c r="C57" s="14">
        <v>1419.4</v>
      </c>
      <c r="E57" t="s">
        <v>215</v>
      </c>
      <c r="F57" s="4" t="s">
        <v>527</v>
      </c>
    </row>
    <row r="58" spans="1:6" x14ac:dyDescent="0.25">
      <c r="A58" s="4">
        <f t="shared" si="0"/>
        <v>55</v>
      </c>
      <c r="B58" t="s">
        <v>526</v>
      </c>
      <c r="C58" s="14">
        <v>4258.3100000000004</v>
      </c>
      <c r="E58" t="s">
        <v>215</v>
      </c>
      <c r="F58" s="4" t="s">
        <v>527</v>
      </c>
    </row>
    <row r="59" spans="1:6" x14ac:dyDescent="0.25">
      <c r="A59" s="4">
        <f t="shared" si="0"/>
        <v>56</v>
      </c>
      <c r="B59" t="s">
        <v>526</v>
      </c>
      <c r="C59" s="14">
        <v>3193.73</v>
      </c>
      <c r="E59" t="s">
        <v>215</v>
      </c>
      <c r="F59" s="4" t="s">
        <v>527</v>
      </c>
    </row>
    <row r="60" spans="1:6" x14ac:dyDescent="0.25">
      <c r="A60" s="4">
        <f t="shared" si="0"/>
        <v>57</v>
      </c>
      <c r="B60" t="s">
        <v>526</v>
      </c>
      <c r="C60" s="14">
        <v>4435.68</v>
      </c>
      <c r="E60" t="s">
        <v>215</v>
      </c>
      <c r="F60" s="4" t="s">
        <v>527</v>
      </c>
    </row>
    <row r="61" spans="1:6" x14ac:dyDescent="0.25">
      <c r="A61" s="4">
        <f t="shared" si="0"/>
        <v>58</v>
      </c>
      <c r="B61" t="s">
        <v>526</v>
      </c>
      <c r="C61" s="14">
        <v>4435.68</v>
      </c>
      <c r="E61" t="s">
        <v>215</v>
      </c>
      <c r="F61" s="4" t="s">
        <v>527</v>
      </c>
    </row>
    <row r="62" spans="1:6" x14ac:dyDescent="0.25">
      <c r="A62" s="4">
        <f t="shared" si="0"/>
        <v>59</v>
      </c>
      <c r="B62" t="s">
        <v>526</v>
      </c>
      <c r="C62" s="14">
        <v>4258.3100000000004</v>
      </c>
      <c r="E62" t="s">
        <v>215</v>
      </c>
      <c r="F62" s="4" t="s">
        <v>527</v>
      </c>
    </row>
    <row r="63" spans="1:6" x14ac:dyDescent="0.25">
      <c r="A63" s="4">
        <f t="shared" si="0"/>
        <v>60</v>
      </c>
      <c r="B63" t="s">
        <v>526</v>
      </c>
      <c r="C63" s="14">
        <v>4790.6000000000004</v>
      </c>
      <c r="E63" t="s">
        <v>215</v>
      </c>
      <c r="F63" s="4" t="s">
        <v>527</v>
      </c>
    </row>
    <row r="64" spans="1:6" x14ac:dyDescent="0.25">
      <c r="A64" s="4">
        <f t="shared" si="0"/>
        <v>61</v>
      </c>
      <c r="B64" t="s">
        <v>526</v>
      </c>
      <c r="C64" s="14">
        <v>3016.72</v>
      </c>
      <c r="E64" t="s">
        <v>215</v>
      </c>
      <c r="F64" s="4" t="s">
        <v>527</v>
      </c>
    </row>
    <row r="65" spans="1:6" x14ac:dyDescent="0.25">
      <c r="A65" s="4">
        <f t="shared" si="0"/>
        <v>62</v>
      </c>
      <c r="B65" t="s">
        <v>526</v>
      </c>
      <c r="C65" s="14">
        <v>2177.69</v>
      </c>
      <c r="E65" t="s">
        <v>215</v>
      </c>
      <c r="F65" s="4" t="s">
        <v>527</v>
      </c>
    </row>
    <row r="66" spans="1:6" x14ac:dyDescent="0.25">
      <c r="A66" s="4">
        <f t="shared" si="0"/>
        <v>63</v>
      </c>
      <c r="B66" t="s">
        <v>526</v>
      </c>
      <c r="C66" s="14">
        <v>2338.35</v>
      </c>
      <c r="E66" t="s">
        <v>215</v>
      </c>
      <c r="F66" s="4" t="s">
        <v>527</v>
      </c>
    </row>
    <row r="67" spans="1:6" x14ac:dyDescent="0.25">
      <c r="A67" s="4">
        <f t="shared" si="0"/>
        <v>64</v>
      </c>
      <c r="B67" t="s">
        <v>526</v>
      </c>
      <c r="C67" s="14">
        <v>1169.18</v>
      </c>
      <c r="E67" t="s">
        <v>215</v>
      </c>
      <c r="F67" s="4" t="s">
        <v>527</v>
      </c>
    </row>
    <row r="68" spans="1:6" x14ac:dyDescent="0.25">
      <c r="A68" s="4">
        <f t="shared" si="0"/>
        <v>65</v>
      </c>
      <c r="B68" t="s">
        <v>526</v>
      </c>
      <c r="C68" s="14">
        <v>2338.35</v>
      </c>
      <c r="E68" t="s">
        <v>215</v>
      </c>
      <c r="F68" s="4" t="s">
        <v>527</v>
      </c>
    </row>
    <row r="69" spans="1:6" x14ac:dyDescent="0.25">
      <c r="A69" s="4">
        <f t="shared" si="0"/>
        <v>66</v>
      </c>
      <c r="B69" t="s">
        <v>526</v>
      </c>
      <c r="C69" s="14">
        <v>1753.8</v>
      </c>
      <c r="E69" t="s">
        <v>215</v>
      </c>
      <c r="F69" s="4" t="s">
        <v>527</v>
      </c>
    </row>
    <row r="70" spans="1:6" x14ac:dyDescent="0.25">
      <c r="A70" s="4">
        <f t="shared" ref="A70:A83" si="1">+A69+1</f>
        <v>67</v>
      </c>
      <c r="B70" t="s">
        <v>526</v>
      </c>
      <c r="C70" s="14">
        <v>2776.8</v>
      </c>
      <c r="E70" t="s">
        <v>215</v>
      </c>
      <c r="F70" s="4" t="s">
        <v>527</v>
      </c>
    </row>
    <row r="71" spans="1:6" x14ac:dyDescent="0.25">
      <c r="A71" s="4">
        <f t="shared" si="1"/>
        <v>68</v>
      </c>
      <c r="B71" t="s">
        <v>526</v>
      </c>
      <c r="C71" s="14">
        <v>1899.9</v>
      </c>
      <c r="E71" t="s">
        <v>215</v>
      </c>
      <c r="F71" s="4" t="s">
        <v>527</v>
      </c>
    </row>
    <row r="72" spans="1:6" x14ac:dyDescent="0.25">
      <c r="A72" s="4">
        <f t="shared" si="1"/>
        <v>69</v>
      </c>
      <c r="B72" t="s">
        <v>526</v>
      </c>
      <c r="C72" s="14">
        <v>2338.35</v>
      </c>
      <c r="E72" t="s">
        <v>215</v>
      </c>
      <c r="F72" s="4" t="s">
        <v>527</v>
      </c>
    </row>
    <row r="73" spans="1:6" x14ac:dyDescent="0.25">
      <c r="A73" s="4">
        <f t="shared" si="1"/>
        <v>70</v>
      </c>
      <c r="B73" t="s">
        <v>526</v>
      </c>
      <c r="C73" s="14">
        <v>3069.16</v>
      </c>
      <c r="E73" t="s">
        <v>215</v>
      </c>
      <c r="F73" s="4" t="s">
        <v>527</v>
      </c>
    </row>
    <row r="74" spans="1:6" x14ac:dyDescent="0.25">
      <c r="A74" s="4">
        <f t="shared" si="1"/>
        <v>71</v>
      </c>
      <c r="B74" t="s">
        <v>526</v>
      </c>
      <c r="C74" s="14">
        <v>1315.35</v>
      </c>
      <c r="E74" t="s">
        <v>215</v>
      </c>
      <c r="F74" s="4" t="s">
        <v>527</v>
      </c>
    </row>
    <row r="75" spans="1:6" x14ac:dyDescent="0.25">
      <c r="A75" s="4">
        <f t="shared" si="1"/>
        <v>72</v>
      </c>
      <c r="B75" t="s">
        <v>526</v>
      </c>
      <c r="C75" s="14">
        <v>2922.98</v>
      </c>
      <c r="E75" t="s">
        <v>215</v>
      </c>
      <c r="F75" s="4" t="s">
        <v>527</v>
      </c>
    </row>
    <row r="76" spans="1:6" x14ac:dyDescent="0.25">
      <c r="A76" s="4">
        <f t="shared" si="1"/>
        <v>73</v>
      </c>
      <c r="B76" t="s">
        <v>526</v>
      </c>
      <c r="C76" s="14">
        <v>2338.35</v>
      </c>
      <c r="E76" t="s">
        <v>215</v>
      </c>
      <c r="F76" s="4" t="s">
        <v>527</v>
      </c>
    </row>
    <row r="77" spans="1:6" x14ac:dyDescent="0.25">
      <c r="A77" s="4">
        <f t="shared" si="1"/>
        <v>74</v>
      </c>
      <c r="B77" t="s">
        <v>526</v>
      </c>
      <c r="C77" s="14">
        <v>2776.8</v>
      </c>
      <c r="E77" t="s">
        <v>215</v>
      </c>
      <c r="F77" s="4" t="s">
        <v>527</v>
      </c>
    </row>
    <row r="78" spans="1:6" x14ac:dyDescent="0.25">
      <c r="A78" s="4">
        <f t="shared" si="1"/>
        <v>75</v>
      </c>
      <c r="B78" t="s">
        <v>526</v>
      </c>
      <c r="C78" s="14">
        <v>1607.63</v>
      </c>
      <c r="E78" t="s">
        <v>215</v>
      </c>
      <c r="F78" s="4" t="s">
        <v>527</v>
      </c>
    </row>
    <row r="79" spans="1:6" x14ac:dyDescent="0.25">
      <c r="A79" s="4">
        <f t="shared" si="1"/>
        <v>76</v>
      </c>
      <c r="B79" t="s">
        <v>526</v>
      </c>
      <c r="C79" s="14">
        <v>1607.63</v>
      </c>
      <c r="E79" t="s">
        <v>215</v>
      </c>
      <c r="F79" s="4" t="s">
        <v>527</v>
      </c>
    </row>
    <row r="80" spans="1:6" x14ac:dyDescent="0.25">
      <c r="A80" s="4">
        <f t="shared" si="1"/>
        <v>77</v>
      </c>
      <c r="B80" t="s">
        <v>526</v>
      </c>
      <c r="C80" s="14">
        <v>1753.8</v>
      </c>
      <c r="E80" t="s">
        <v>215</v>
      </c>
      <c r="F80" s="4" t="s">
        <v>527</v>
      </c>
    </row>
    <row r="81" spans="1:6" x14ac:dyDescent="0.25">
      <c r="A81" s="4">
        <f t="shared" si="1"/>
        <v>78</v>
      </c>
      <c r="B81" t="s">
        <v>526</v>
      </c>
      <c r="C81" s="14">
        <v>2046.08</v>
      </c>
      <c r="E81" t="s">
        <v>215</v>
      </c>
      <c r="F81" s="4" t="s">
        <v>527</v>
      </c>
    </row>
    <row r="82" spans="1:6" x14ac:dyDescent="0.25">
      <c r="A82" s="4">
        <f t="shared" si="1"/>
        <v>79</v>
      </c>
      <c r="B82" t="s">
        <v>526</v>
      </c>
      <c r="C82" s="14">
        <v>1753.8</v>
      </c>
      <c r="E82" t="s">
        <v>215</v>
      </c>
      <c r="F82" s="4" t="s">
        <v>527</v>
      </c>
    </row>
    <row r="83" spans="1:6" x14ac:dyDescent="0.25">
      <c r="A83" s="4">
        <f t="shared" si="1"/>
        <v>80</v>
      </c>
      <c r="B83" t="s">
        <v>526</v>
      </c>
      <c r="C83" s="14">
        <v>2338.35</v>
      </c>
      <c r="E83" t="s">
        <v>215</v>
      </c>
      <c r="F83" s="4" t="s">
        <v>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2022-11-17T23:26:41Z</dcterms:created>
  <dcterms:modified xsi:type="dcterms:W3CDTF">2023-02-07T18:36:09Z</dcterms:modified>
</cp:coreProperties>
</file>