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UPUESTO FINAN\Desktop\Documentos 2022\VIATICOS TRANSPARENCIA\EDO. DE CTA. PTTAL. EJERCIDO 2022\"/>
    </mc:Choice>
  </mc:AlternateContent>
  <bookViews>
    <workbookView xWindow="0" yWindow="0" windowWidth="21570" windowHeight="8085"/>
  </bookViews>
  <sheets>
    <sheet name="Reporte de Formatos" sheetId="1" r:id="rId1"/>
  </sheets>
  <calcPr calcId="162913"/>
</workbook>
</file>

<file path=xl/calcChain.xml><?xml version="1.0" encoding="utf-8"?>
<calcChain xmlns="http://schemas.openxmlformats.org/spreadsheetml/2006/main">
  <c r="M25" i="1" l="1"/>
  <c r="L25" i="1"/>
  <c r="K25" i="1"/>
  <c r="J25" i="1"/>
  <c r="M23" i="1"/>
  <c r="L23" i="1"/>
  <c r="K23" i="1"/>
  <c r="J23" i="1"/>
  <c r="J22" i="1"/>
  <c r="M22" i="1"/>
  <c r="L22" i="1"/>
  <c r="K22" i="1"/>
  <c r="L21" i="1"/>
  <c r="K21" i="1"/>
  <c r="J21" i="1"/>
  <c r="M21" i="1"/>
  <c r="L20" i="1"/>
  <c r="K20" i="1"/>
  <c r="J20" i="1"/>
  <c r="M19" i="1" l="1"/>
  <c r="L19" i="1"/>
  <c r="K19" i="1"/>
  <c r="J19" i="1"/>
  <c r="K17" i="1"/>
  <c r="J17" i="1"/>
  <c r="M17" i="1"/>
  <c r="L17" i="1"/>
  <c r="M16" i="1"/>
  <c r="L16" i="1"/>
  <c r="K16" i="1"/>
  <c r="J16" i="1"/>
  <c r="M15" i="1"/>
  <c r="L15" i="1"/>
  <c r="K15" i="1"/>
  <c r="J15" i="1"/>
  <c r="L14" i="1"/>
  <c r="K14" i="1"/>
  <c r="J14" i="1"/>
  <c r="J10" i="1" l="1"/>
</calcChain>
</file>

<file path=xl/sharedStrings.xml><?xml version="1.0" encoding="utf-8"?>
<sst xmlns="http://schemas.openxmlformats.org/spreadsheetml/2006/main" count="137" uniqueCount="62">
  <si>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</si>
  <si>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</si>
  <si>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</si>
  <si>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</si>
  <si>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</si>
  <si>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</si>
  <si>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</si>
  <si>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</si>
  <si>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</si>
  <si>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</si>
  <si>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</si>
  <si>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</si>
  <si>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</si>
  <si>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</si>
  <si>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</si>
  <si>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</si>
  <si>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</si>
  <si>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</si>
  <si>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</si>
  <si>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</si>
  <si>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</si>
  <si>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</si>
  <si>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</si>
  <si>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</si>
  <si>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</si>
  <si>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</si>
  <si>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</si>
  <si>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</si>
  <si>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</si>
  <si>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</si>
  <si>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</si>
  <si>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</si>
  <si>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</si>
  <si>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</si>
  <si>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</si>
  <si>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</si>
  <si>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</si>
  <si>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</si>
  <si>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</si>
  <si>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</si>
  <si>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</si>
  <si>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</si>
  <si>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</si>
  <si>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</si>
  <si>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</si>
  <si>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</si>
  <si>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</si>
  <si>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</si>
  <si>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</si>
  <si>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</si>
  <si>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</si>
  <si>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</si>
  <si>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</si>
  <si>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</si>
  <si>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http://secfin.bcs.gob.mx/</t>
  </si>
  <si>
    <t>Coordinación Administrativa y Financiera del Instituto Sudcaliforniano de Cultura</t>
  </si>
  <si>
    <t>Materiales y suministros</t>
  </si>
  <si>
    <t>Servicios generales</t>
  </si>
  <si>
    <t>Transferencias, asignaciones, subsidios</t>
  </si>
  <si>
    <t>Bienes muebles, inmuebles e intangibles</t>
  </si>
  <si>
    <t>Participaciones y aportaciones</t>
  </si>
  <si>
    <t>10/01/20223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</si>
</sst>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43" fontId="3" fillId="0" borderId="0" applyFon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 xfId="0" applyFont="1" applyFill="1" applyBorder="1" applyAlignment="1"/>
    <xf numFmtId="2" fontId="4" fillId="0" borderId="1" xfId="0" applyNumberFormat="1" applyFont="1" applyFill="1" applyBorder="1" applyAlignment="1">
      <alignment horizontal="right"/>
    </xf>
    <xf numFmtId="0" fontId="6" fillId="0" borderId="1" xfId="1" applyFont="1" applyBorder="1" applyAlignment="1">
      <alignment horizontal="center" vertical="center"/>
    </xf>
    <xf numFmtId="0" fontId="0" fillId="0" borderId="0" xfId="0"/>
    <xf numFmtId="0" fontId="0" fillId="0" borderId="0" xfId="0"/>
    <xf numFmtId="43" fontId="4" fillId="0" borderId="1" xfId="2" applyFont="1" applyFill="1" applyBorder="1" applyAlignment="1">
      <alignment horizontal="right"/>
    </xf>
    <xf numFmtId="0" fontId="0" fillId="0" borderId="0" xfId="0"/>
    <xf numFmtId="4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cfin.bcs.gob.mx/" TargetMode="External"/><Relationship Id="rId1" Type="http://schemas.openxmlformats.org/officeDocument/2006/relationships/hyperlink" Target="http://secfin.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topLeftCell="K2" workbookViewId="0">
      <selection activeCell="Q20" sqref="Q20"/>
    </sheetView>
  </sheetViews>
  <sheetFormatPr baseColWidth="10" defaultColWidth="9.140625" defaultRowHeight="15" x14ac:dyDescent="0.25"/>
  <cols>
    <col min="1" max="1" width="10" customWidth="1"/>
    <col min="2" max="2" width="37.7109375" customWidth="1"/>
    <col min="3" max="3" width="39.28515625" customWidth="1"/>
    <col min="4" max="4" width="31.7109375" customWidth="1"/>
    <col min="5" max="5" width="36.28515625" customWidth="1"/>
    <col min="6" max="6" width="31.7109375" customWidth="1"/>
    <col min="7" max="7" width="36.28515625" customWidth="1"/>
    <col min="8" max="8" width="25.85546875" customWidth="1"/>
    <col min="9" max="9" width="28.140625" customWidth="1"/>
    <col min="10" max="10" width="29" customWidth="1"/>
    <col min="11" max="11" width="27.5703125" customWidth="1"/>
    <col min="12" max="13" width="24.140625" customWidth="1"/>
    <col min="14" max="14" width="30.140625" customWidth="1"/>
    <col min="15" max="15" width="36.42578125" customWidth="1"/>
    <col min="16" max="16" width="73.140625" bestFit="1" customWidth="1"/>
    <col min="17" max="17" width="18.85546875" customWidth="1"/>
    <col min="18" max="18" width="21.85546875" customWidth="1"/>
    <col min="19" max="19" width="7.140625"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10" customFormat="1" x14ac:dyDescent="0.25">
      <c r="A8" s="2">
        <v>2022</v>
      </c>
      <c r="B8" s="3">
        <v>44652</v>
      </c>
      <c r="C8" s="3">
        <v>44742</v>
      </c>
      <c r="D8" s="4">
        <v>1000</v>
      </c>
      <c r="E8" s="5" t="s">
        <v>53</v>
      </c>
      <c r="F8" s="6">
        <v>1000</v>
      </c>
      <c r="G8" s="7" t="s">
        <v>53</v>
      </c>
      <c r="H8" s="8"/>
      <c r="I8" s="8"/>
      <c r="J8" s="12">
        <v>41173044.43</v>
      </c>
      <c r="K8" s="12">
        <v>41173044.43</v>
      </c>
      <c r="L8" s="12">
        <v>39657660.030000001</v>
      </c>
      <c r="M8" s="12">
        <v>33799731.810000002</v>
      </c>
      <c r="N8" s="7"/>
      <c r="O8" s="9" t="s">
        <v>54</v>
      </c>
      <c r="P8" s="4" t="s">
        <v>55</v>
      </c>
      <c r="Q8" s="3">
        <v>44742</v>
      </c>
      <c r="R8" s="3">
        <v>44742</v>
      </c>
      <c r="S8" s="7"/>
    </row>
    <row r="9" spans="1:19" s="10" customFormat="1" x14ac:dyDescent="0.25">
      <c r="A9" s="2">
        <v>2022</v>
      </c>
      <c r="B9" s="3">
        <v>44652</v>
      </c>
      <c r="C9" s="3">
        <v>44742</v>
      </c>
      <c r="D9" s="4">
        <v>2000</v>
      </c>
      <c r="E9" s="5" t="s">
        <v>56</v>
      </c>
      <c r="F9" s="6">
        <v>2000</v>
      </c>
      <c r="G9" s="7" t="s">
        <v>56</v>
      </c>
      <c r="H9" s="8"/>
      <c r="I9" s="8"/>
      <c r="J9" s="12">
        <v>773076.18</v>
      </c>
      <c r="K9" s="12">
        <v>671412.91</v>
      </c>
      <c r="L9" s="12">
        <v>532617.91</v>
      </c>
      <c r="M9" s="12">
        <v>359494.75</v>
      </c>
      <c r="N9" s="7"/>
      <c r="O9" s="9" t="s">
        <v>54</v>
      </c>
      <c r="P9" s="4" t="s">
        <v>55</v>
      </c>
      <c r="Q9" s="3">
        <v>44742</v>
      </c>
      <c r="R9" s="3">
        <v>44742</v>
      </c>
      <c r="S9" s="7"/>
    </row>
    <row r="10" spans="1:19" s="10" customFormat="1" x14ac:dyDescent="0.25">
      <c r="A10" s="2">
        <v>2022</v>
      </c>
      <c r="B10" s="3">
        <v>44652</v>
      </c>
      <c r="C10" s="3">
        <v>44742</v>
      </c>
      <c r="D10" s="4">
        <v>3000</v>
      </c>
      <c r="E10" s="5" t="s">
        <v>57</v>
      </c>
      <c r="F10" s="6">
        <v>3000</v>
      </c>
      <c r="G10" s="7" t="s">
        <v>57</v>
      </c>
      <c r="H10" s="8"/>
      <c r="I10" s="8"/>
      <c r="J10" s="12">
        <f>12200+4816080.26</f>
        <v>4828280.26</v>
      </c>
      <c r="K10" s="12">
        <v>4808305.2300000004</v>
      </c>
      <c r="L10" s="12">
        <v>4630390.71</v>
      </c>
      <c r="M10" s="12">
        <v>4576948.68</v>
      </c>
      <c r="N10" s="7"/>
      <c r="O10" s="9" t="s">
        <v>54</v>
      </c>
      <c r="P10" s="4" t="s">
        <v>55</v>
      </c>
      <c r="Q10" s="3">
        <v>44742</v>
      </c>
      <c r="R10" s="3">
        <v>44742</v>
      </c>
      <c r="S10" s="7"/>
    </row>
    <row r="11" spans="1:19" s="10" customFormat="1" x14ac:dyDescent="0.25">
      <c r="A11" s="2">
        <v>2022</v>
      </c>
      <c r="B11" s="3">
        <v>44652</v>
      </c>
      <c r="C11" s="3">
        <v>44742</v>
      </c>
      <c r="D11" s="4">
        <v>4000</v>
      </c>
      <c r="E11" s="5" t="s">
        <v>58</v>
      </c>
      <c r="F11" s="6">
        <v>4000</v>
      </c>
      <c r="G11" s="7" t="s">
        <v>58</v>
      </c>
      <c r="H11" s="8"/>
      <c r="I11" s="8"/>
      <c r="J11" s="12">
        <v>2079700</v>
      </c>
      <c r="K11" s="12">
        <v>1919700</v>
      </c>
      <c r="L11" s="12">
        <v>1919700</v>
      </c>
      <c r="M11" s="12">
        <v>1919700</v>
      </c>
      <c r="N11" s="7"/>
      <c r="O11" s="9" t="s">
        <v>54</v>
      </c>
      <c r="P11" s="4" t="s">
        <v>55</v>
      </c>
      <c r="Q11" s="3">
        <v>44742</v>
      </c>
      <c r="R11" s="3">
        <v>44742</v>
      </c>
      <c r="S11" s="7"/>
    </row>
    <row r="12" spans="1:19" s="10" customFormat="1" x14ac:dyDescent="0.25">
      <c r="A12" s="2">
        <v>2022</v>
      </c>
      <c r="B12" s="3">
        <v>44652</v>
      </c>
      <c r="C12" s="3">
        <v>44742</v>
      </c>
      <c r="D12" s="4">
        <v>5000</v>
      </c>
      <c r="E12" s="5" t="s">
        <v>59</v>
      </c>
      <c r="F12" s="6">
        <v>5000</v>
      </c>
      <c r="G12" s="7" t="s">
        <v>59</v>
      </c>
      <c r="H12" s="8"/>
      <c r="I12" s="12"/>
      <c r="J12" s="12">
        <v>668155.36</v>
      </c>
      <c r="K12" s="12">
        <v>668155.36</v>
      </c>
      <c r="L12" s="12">
        <v>668155.36</v>
      </c>
      <c r="M12" s="12">
        <v>668155.36</v>
      </c>
      <c r="N12" s="7"/>
      <c r="O12" s="9" t="s">
        <v>54</v>
      </c>
      <c r="P12" s="4" t="s">
        <v>55</v>
      </c>
      <c r="Q12" s="3">
        <v>44742</v>
      </c>
      <c r="R12" s="3">
        <v>44742</v>
      </c>
      <c r="S12" s="7"/>
    </row>
    <row r="13" spans="1:19" s="10" customFormat="1" x14ac:dyDescent="0.25">
      <c r="A13" s="2">
        <v>2022</v>
      </c>
      <c r="B13" s="3">
        <v>44652</v>
      </c>
      <c r="C13" s="3">
        <v>44742</v>
      </c>
      <c r="D13" s="4">
        <v>8000</v>
      </c>
      <c r="E13" s="5" t="s">
        <v>60</v>
      </c>
      <c r="F13" s="6">
        <v>8000</v>
      </c>
      <c r="G13" s="7" t="s">
        <v>60</v>
      </c>
      <c r="H13" s="8"/>
      <c r="I13" s="12"/>
      <c r="J13" s="12">
        <v>1076759</v>
      </c>
      <c r="K13" s="12">
        <v>1076759</v>
      </c>
      <c r="L13" s="12">
        <v>1076759</v>
      </c>
      <c r="M13" s="12">
        <v>1076759</v>
      </c>
      <c r="N13" s="7"/>
      <c r="O13" s="9" t="s">
        <v>54</v>
      </c>
      <c r="P13" s="4" t="s">
        <v>55</v>
      </c>
      <c r="Q13" s="3">
        <v>44742</v>
      </c>
      <c r="R13" s="3">
        <v>44742</v>
      </c>
      <c r="S13" s="7"/>
    </row>
    <row r="14" spans="1:19" s="11" customFormat="1" x14ac:dyDescent="0.25">
      <c r="A14" s="2">
        <v>2022</v>
      </c>
      <c r="B14" s="3">
        <v>44743</v>
      </c>
      <c r="C14" s="3">
        <v>44834</v>
      </c>
      <c r="D14" s="4">
        <v>1000</v>
      </c>
      <c r="E14" s="5" t="s">
        <v>53</v>
      </c>
      <c r="F14" s="6">
        <v>1000</v>
      </c>
      <c r="G14" s="7" t="s">
        <v>53</v>
      </c>
      <c r="H14" s="8"/>
      <c r="I14" s="8"/>
      <c r="J14" s="12">
        <f>28866+65704235.18</f>
        <v>65733101.18</v>
      </c>
      <c r="K14" s="12">
        <f>28866+65704235.18</f>
        <v>65733101.18</v>
      </c>
      <c r="L14" s="12">
        <f>28866+62480307.96</f>
        <v>62509173.960000001</v>
      </c>
      <c r="M14" s="12">
        <v>60504670.600000001</v>
      </c>
      <c r="N14" s="7"/>
      <c r="O14" s="9"/>
      <c r="P14" s="4" t="s">
        <v>55</v>
      </c>
      <c r="Q14" s="3">
        <v>44834</v>
      </c>
      <c r="R14" s="3" t="s">
        <v>61</v>
      </c>
      <c r="S14" s="7"/>
    </row>
    <row r="15" spans="1:19" s="11" customFormat="1" x14ac:dyDescent="0.25">
      <c r="A15" s="2">
        <v>2022</v>
      </c>
      <c r="B15" s="3">
        <v>44743</v>
      </c>
      <c r="C15" s="3">
        <v>44834</v>
      </c>
      <c r="D15" s="4">
        <v>2000</v>
      </c>
      <c r="E15" s="5" t="s">
        <v>56</v>
      </c>
      <c r="F15" s="6">
        <v>2000</v>
      </c>
      <c r="G15" s="7" t="s">
        <v>56</v>
      </c>
      <c r="H15" s="8"/>
      <c r="I15" s="8"/>
      <c r="J15" s="12">
        <f>1419966.35+76457.81</f>
        <v>1496424.1600000001</v>
      </c>
      <c r="K15" s="12">
        <f>1276649.9+76457.2</f>
        <v>1353107.0999999999</v>
      </c>
      <c r="L15" s="12">
        <f>955129.81+76457.2</f>
        <v>1031587.01</v>
      </c>
      <c r="M15" s="12">
        <f>609270.87+42996.05</f>
        <v>652266.92000000004</v>
      </c>
      <c r="N15" s="7"/>
      <c r="O15" s="9"/>
      <c r="P15" s="4" t="s">
        <v>55</v>
      </c>
      <c r="Q15" s="3">
        <v>44834</v>
      </c>
      <c r="R15" s="3" t="s">
        <v>61</v>
      </c>
      <c r="S15" s="7"/>
    </row>
    <row r="16" spans="1:19" s="11" customFormat="1" x14ac:dyDescent="0.25">
      <c r="A16" s="2">
        <v>2022</v>
      </c>
      <c r="B16" s="3">
        <v>44743</v>
      </c>
      <c r="C16" s="3">
        <v>44834</v>
      </c>
      <c r="D16" s="4">
        <v>3000</v>
      </c>
      <c r="E16" s="5" t="s">
        <v>57</v>
      </c>
      <c r="F16" s="6">
        <v>3000</v>
      </c>
      <c r="G16" s="7" t="s">
        <v>57</v>
      </c>
      <c r="H16" s="8"/>
      <c r="I16" s="8"/>
      <c r="J16" s="12">
        <f>9324.71+8456232.99+371562.06+299502.73</f>
        <v>9136622.4900000021</v>
      </c>
      <c r="K16" s="12">
        <f>9324.71+8383781.15+371562.06+299502.73</f>
        <v>9064170.6500000022</v>
      </c>
      <c r="L16" s="12">
        <f>9324.71+7862181.33+371562.06+221046.73</f>
        <v>8464114.8300000001</v>
      </c>
      <c r="M16" s="12">
        <f>9324.71+7551075.56+345398.14+287904.87</f>
        <v>8193703.2799999993</v>
      </c>
      <c r="N16" s="7"/>
      <c r="O16" s="9"/>
      <c r="P16" s="4" t="s">
        <v>55</v>
      </c>
      <c r="Q16" s="3">
        <v>44834</v>
      </c>
      <c r="R16" s="3" t="s">
        <v>61</v>
      </c>
      <c r="S16" s="7"/>
    </row>
    <row r="17" spans="1:19" s="11" customFormat="1" x14ac:dyDescent="0.25">
      <c r="A17" s="2">
        <v>2022</v>
      </c>
      <c r="B17" s="3">
        <v>44743</v>
      </c>
      <c r="C17" s="3">
        <v>44834</v>
      </c>
      <c r="D17" s="4">
        <v>4000</v>
      </c>
      <c r="E17" s="5" t="s">
        <v>58</v>
      </c>
      <c r="F17" s="6">
        <v>4000</v>
      </c>
      <c r="G17" s="7" t="s">
        <v>58</v>
      </c>
      <c r="H17" s="8"/>
      <c r="I17" s="8"/>
      <c r="J17" s="12">
        <f>1891350.58+1102500+22500</f>
        <v>3016350.58</v>
      </c>
      <c r="K17" s="12">
        <f>1893200+1102500+22500</f>
        <v>3018200</v>
      </c>
      <c r="L17" s="12">
        <f>1870700+1102500</f>
        <v>2973200</v>
      </c>
      <c r="M17" s="12">
        <f>1274700+980000</f>
        <v>2254700</v>
      </c>
      <c r="N17" s="7"/>
      <c r="O17" s="9"/>
      <c r="P17" s="4" t="s">
        <v>55</v>
      </c>
      <c r="Q17" s="3">
        <v>44834</v>
      </c>
      <c r="R17" s="3" t="s">
        <v>61</v>
      </c>
      <c r="S17" s="7"/>
    </row>
    <row r="18" spans="1:19" s="11" customFormat="1" x14ac:dyDescent="0.25">
      <c r="A18" s="2">
        <v>2022</v>
      </c>
      <c r="B18" s="3">
        <v>44743</v>
      </c>
      <c r="C18" s="3">
        <v>44834</v>
      </c>
      <c r="D18" s="4">
        <v>5000</v>
      </c>
      <c r="E18" s="5" t="s">
        <v>59</v>
      </c>
      <c r="F18" s="6">
        <v>5000</v>
      </c>
      <c r="G18" s="7" t="s">
        <v>59</v>
      </c>
      <c r="H18" s="8"/>
      <c r="I18" s="12"/>
      <c r="J18" s="12">
        <v>956770.15</v>
      </c>
      <c r="K18" s="12">
        <v>956770.15</v>
      </c>
      <c r="L18" s="12">
        <v>862255.15</v>
      </c>
      <c r="M18" s="12">
        <v>862255.15</v>
      </c>
      <c r="N18" s="7"/>
      <c r="O18" s="9"/>
      <c r="P18" s="4" t="s">
        <v>55</v>
      </c>
      <c r="Q18" s="3">
        <v>44834</v>
      </c>
      <c r="R18" s="3" t="s">
        <v>61</v>
      </c>
      <c r="S18" s="7"/>
    </row>
    <row r="19" spans="1:19" s="11" customFormat="1" x14ac:dyDescent="0.25">
      <c r="A19" s="2">
        <v>2022</v>
      </c>
      <c r="B19" s="3">
        <v>44743</v>
      </c>
      <c r="C19" s="3">
        <v>44834</v>
      </c>
      <c r="D19" s="4">
        <v>8000</v>
      </c>
      <c r="E19" s="5" t="s">
        <v>60</v>
      </c>
      <c r="F19" s="6">
        <v>8000</v>
      </c>
      <c r="G19" s="7" t="s">
        <v>60</v>
      </c>
      <c r="H19" s="8"/>
      <c r="I19" s="12"/>
      <c r="J19" s="12">
        <f>500000+1076759</f>
        <v>1576759</v>
      </c>
      <c r="K19" s="12">
        <f>500000+1076759</f>
        <v>1576759</v>
      </c>
      <c r="L19" s="12">
        <f>500000+1076759</f>
        <v>1576759</v>
      </c>
      <c r="M19" s="12">
        <f>500000+1076759</f>
        <v>1576759</v>
      </c>
      <c r="N19" s="7"/>
      <c r="O19" s="9"/>
      <c r="P19" s="4" t="s">
        <v>55</v>
      </c>
      <c r="Q19" s="3">
        <v>44834</v>
      </c>
      <c r="R19" s="3" t="s">
        <v>61</v>
      </c>
      <c r="S19" s="7"/>
    </row>
    <row r="20" spans="1:19" s="13" customFormat="1" x14ac:dyDescent="0.25">
      <c r="A20" s="2">
        <v>2022</v>
      </c>
      <c r="B20" s="3">
        <v>44835</v>
      </c>
      <c r="C20" s="3">
        <v>44926</v>
      </c>
      <c r="D20" s="4">
        <v>1000</v>
      </c>
      <c r="E20" s="5" t="s">
        <v>53</v>
      </c>
      <c r="F20" s="6">
        <v>1000</v>
      </c>
      <c r="G20" s="7" t="s">
        <v>53</v>
      </c>
      <c r="H20" s="8"/>
      <c r="I20" s="8"/>
      <c r="J20" s="12">
        <f>28866+94976146.63</f>
        <v>95005012.629999995</v>
      </c>
      <c r="K20" s="12">
        <f>28866+94976146.63</f>
        <v>95005012.629999995</v>
      </c>
      <c r="L20" s="12">
        <f>28866+89969636.73</f>
        <v>89998502.730000004</v>
      </c>
      <c r="M20" s="12">
        <v>86101212.780000001</v>
      </c>
      <c r="N20" s="7"/>
      <c r="O20" s="9"/>
      <c r="P20" s="4" t="s">
        <v>55</v>
      </c>
      <c r="Q20" s="3">
        <v>44926</v>
      </c>
      <c r="R20" s="3" t="s">
        <v>61</v>
      </c>
      <c r="S20" s="7"/>
    </row>
    <row r="21" spans="1:19" s="13" customFormat="1" x14ac:dyDescent="0.25">
      <c r="A21" s="2">
        <v>2022</v>
      </c>
      <c r="B21" s="3">
        <v>44835</v>
      </c>
      <c r="C21" s="3">
        <v>44926</v>
      </c>
      <c r="D21" s="4">
        <v>2000</v>
      </c>
      <c r="E21" s="5" t="s">
        <v>56</v>
      </c>
      <c r="F21" s="6">
        <v>2000</v>
      </c>
      <c r="G21" s="7" t="s">
        <v>56</v>
      </c>
      <c r="H21" s="8"/>
      <c r="I21" s="8"/>
      <c r="J21" s="12">
        <f>2907788.55+129930.45+998.65</f>
        <v>3038717.65</v>
      </c>
      <c r="K21" s="12">
        <f>2806676.9+122107.84+998.65</f>
        <v>2929783.3899999997</v>
      </c>
      <c r="L21" s="12">
        <f>2538123.34+122107.84+998.65</f>
        <v>2661229.8299999996</v>
      </c>
      <c r="M21" s="12">
        <f>1327100.05+88646.69</f>
        <v>1415746.74</v>
      </c>
      <c r="N21" s="7"/>
      <c r="O21" s="9"/>
      <c r="P21" s="4" t="s">
        <v>55</v>
      </c>
      <c r="Q21" s="3">
        <v>44926</v>
      </c>
      <c r="R21" s="3" t="s">
        <v>61</v>
      </c>
      <c r="S21" s="7"/>
    </row>
    <row r="22" spans="1:19" s="13" customFormat="1" x14ac:dyDescent="0.25">
      <c r="A22" s="2">
        <v>2022</v>
      </c>
      <c r="B22" s="3">
        <v>44835</v>
      </c>
      <c r="C22" s="3">
        <v>44926</v>
      </c>
      <c r="D22" s="4">
        <v>3000</v>
      </c>
      <c r="E22" s="5" t="s">
        <v>57</v>
      </c>
      <c r="F22" s="6">
        <v>3000</v>
      </c>
      <c r="G22" s="7" t="s">
        <v>57</v>
      </c>
      <c r="H22" s="8"/>
      <c r="I22" s="8"/>
      <c r="J22" s="12">
        <f>304544.71+14272140.08+681291.64+454596.23</f>
        <v>15712572.660000002</v>
      </c>
      <c r="K22" s="12">
        <f>304544.71+14236169.24+681291.34+454596.23</f>
        <v>15676601.520000001</v>
      </c>
      <c r="L22" s="12">
        <f>304544.71+13568407.17+678127.41+364542.41</f>
        <v>14915621.700000001</v>
      </c>
      <c r="M22" s="12">
        <f>304544.71+11769017.88+655127.42+408398.41</f>
        <v>13137088.420000002</v>
      </c>
      <c r="N22" s="7"/>
      <c r="O22" s="9"/>
      <c r="P22" s="4" t="s">
        <v>55</v>
      </c>
      <c r="Q22" s="3">
        <v>44926</v>
      </c>
      <c r="R22" s="3" t="s">
        <v>61</v>
      </c>
      <c r="S22" s="7"/>
    </row>
    <row r="23" spans="1:19" s="13" customFormat="1" x14ac:dyDescent="0.25">
      <c r="A23" s="2">
        <v>2022</v>
      </c>
      <c r="B23" s="3">
        <v>44835</v>
      </c>
      <c r="C23" s="3">
        <v>44926</v>
      </c>
      <c r="D23" s="4">
        <v>4000</v>
      </c>
      <c r="E23" s="5" t="s">
        <v>58</v>
      </c>
      <c r="F23" s="6">
        <v>4000</v>
      </c>
      <c r="G23" s="7" t="s">
        <v>58</v>
      </c>
      <c r="H23" s="8"/>
      <c r="I23" s="8"/>
      <c r="J23" s="12">
        <f>3284050.58+1470000+1297500</f>
        <v>6051550.5800000001</v>
      </c>
      <c r="K23" s="12">
        <f>3197900+1470000+1297500</f>
        <v>5965400</v>
      </c>
      <c r="L23" s="12">
        <f>3197900+1470000+1297500</f>
        <v>5965400</v>
      </c>
      <c r="M23" s="12">
        <f>3197900+1347500+1208200</f>
        <v>5753600</v>
      </c>
      <c r="N23" s="7"/>
      <c r="O23" s="9"/>
      <c r="P23" s="4" t="s">
        <v>55</v>
      </c>
      <c r="Q23" s="3">
        <v>44926</v>
      </c>
      <c r="R23" s="3" t="s">
        <v>61</v>
      </c>
      <c r="S23" s="7"/>
    </row>
    <row r="24" spans="1:19" s="13" customFormat="1" x14ac:dyDescent="0.25">
      <c r="A24" s="2">
        <v>2022</v>
      </c>
      <c r="B24" s="3">
        <v>44835</v>
      </c>
      <c r="C24" s="3">
        <v>44926</v>
      </c>
      <c r="D24" s="4">
        <v>5000</v>
      </c>
      <c r="E24" s="5" t="s">
        <v>59</v>
      </c>
      <c r="F24" s="6">
        <v>5000</v>
      </c>
      <c r="G24" s="7" t="s">
        <v>59</v>
      </c>
      <c r="H24" s="8"/>
      <c r="I24" s="12"/>
      <c r="J24" s="12">
        <v>1343160.55</v>
      </c>
      <c r="K24" s="12">
        <v>1343160.55</v>
      </c>
      <c r="L24" s="12">
        <v>1343160.55</v>
      </c>
      <c r="M24" s="12">
        <v>956770.15</v>
      </c>
      <c r="N24" s="7"/>
      <c r="O24" s="9"/>
      <c r="P24" s="4" t="s">
        <v>55</v>
      </c>
      <c r="Q24" s="3">
        <v>44926</v>
      </c>
      <c r="R24" s="3" t="s">
        <v>61</v>
      </c>
      <c r="S24" s="7"/>
    </row>
    <row r="25" spans="1:19" s="13" customFormat="1" x14ac:dyDescent="0.25">
      <c r="A25" s="2">
        <v>2022</v>
      </c>
      <c r="B25" s="3">
        <v>44835</v>
      </c>
      <c r="C25" s="3">
        <v>44926</v>
      </c>
      <c r="D25" s="4">
        <v>8000</v>
      </c>
      <c r="E25" s="5" t="s">
        <v>60</v>
      </c>
      <c r="F25" s="6">
        <v>8000</v>
      </c>
      <c r="G25" s="7" t="s">
        <v>60</v>
      </c>
      <c r="H25" s="8"/>
      <c r="I25" s="12"/>
      <c r="J25" s="12">
        <f>500000+500000+210000+1076759</f>
        <v>2286759</v>
      </c>
      <c r="K25" s="12">
        <f t="shared" ref="K25:L25" si="0">500000+500000+210000+1076759</f>
        <v>2286759</v>
      </c>
      <c r="L25" s="12">
        <f t="shared" si="0"/>
        <v>2286759</v>
      </c>
      <c r="M25" s="12">
        <f>500000+500000+1076759</f>
        <v>2076759</v>
      </c>
      <c r="N25" s="7"/>
      <c r="O25" s="9"/>
      <c r="P25" s="4" t="s">
        <v>55</v>
      </c>
      <c r="Q25" s="3">
        <v>44926</v>
      </c>
      <c r="R25" s="3" t="s">
        <v>61</v>
      </c>
      <c r="S25" s="7"/>
    </row>
    <row r="26" spans="1:19" x14ac:dyDescent="0.25">
      <c r="J26" s="14"/>
      <c r="K26" s="14"/>
      <c r="L26" s="14"/>
      <c r="M26" s="14"/>
    </row>
  </sheetData>
  <mergeCells count="7">
    <mergeCell ref="A6:S6"/>
    <mergeCell ref="A2:C2"/>
    <mergeCell ref="D2:F2"/>
    <mergeCell ref="G2:I2"/>
    <mergeCell ref="A3:C3"/>
    <mergeCell ref="D3:F3"/>
    <mergeCell ref="G3:I3"/>
  </mergeCells>
  <hyperlinks>
    <hyperlink ref="O8" r:id="rId1"/>
    <hyperlink ref="O9:O13" r:id="rId2" display="http://secfin.bcs.gob.m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PRESUPUESTO FINAN</cp:lastModifiedBy>
  <dcterms:created xsi:type="dcterms:W3CDTF">2022-06-17T15:10:57Z</dcterms:created>
  <dcterms:modified xsi:type="dcterms:W3CDTF">2023-01-17T17:18:29Z</dcterms:modified>
</cp:coreProperties>
</file>